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iNguyen\Desktop\"/>
    </mc:Choice>
  </mc:AlternateContent>
  <bookViews>
    <workbookView xWindow="0" yWindow="0" windowWidth="20490" windowHeight="7755"/>
  </bookViews>
  <sheets>
    <sheet name="To Co s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1" i="1" l="1"/>
  <c r="K61" i="1"/>
  <c r="Q61" i="1" s="1"/>
  <c r="O60" i="1"/>
  <c r="K60" i="1"/>
  <c r="Q60" i="1" s="1"/>
  <c r="O57" i="1"/>
  <c r="K57" i="1"/>
  <c r="Q57" i="1" s="1"/>
  <c r="O56" i="1"/>
  <c r="K56" i="1"/>
  <c r="Q56" i="1" s="1"/>
  <c r="O53" i="1"/>
  <c r="K53" i="1"/>
  <c r="O52" i="1"/>
  <c r="K52" i="1"/>
  <c r="O49" i="1"/>
  <c r="K49" i="1"/>
  <c r="Q49" i="1" s="1"/>
  <c r="O48" i="1"/>
  <c r="K48" i="1"/>
  <c r="Q48" i="1" s="1"/>
  <c r="O47" i="1"/>
  <c r="K47" i="1"/>
  <c r="O46" i="1"/>
  <c r="K46" i="1"/>
  <c r="O45" i="1"/>
  <c r="K45" i="1"/>
  <c r="O44" i="1"/>
  <c r="K44" i="1"/>
  <c r="O43" i="1"/>
  <c r="K43" i="1"/>
  <c r="O41" i="1"/>
  <c r="K41" i="1"/>
  <c r="Q41" i="1" s="1"/>
  <c r="O40" i="1"/>
  <c r="K40" i="1"/>
  <c r="Q40" i="1" s="1"/>
  <c r="O39" i="1"/>
  <c r="K39" i="1"/>
  <c r="Q39" i="1" s="1"/>
  <c r="O37" i="1"/>
  <c r="K37" i="1"/>
  <c r="O36" i="1"/>
  <c r="K36" i="1"/>
  <c r="O34" i="1"/>
  <c r="K34" i="1"/>
  <c r="Q34" i="1" s="1"/>
  <c r="O33" i="1"/>
  <c r="K33" i="1"/>
  <c r="Q33" i="1" s="1"/>
  <c r="O32" i="1"/>
  <c r="K32" i="1"/>
  <c r="Q32" i="1" s="1"/>
  <c r="O31" i="1"/>
  <c r="K31" i="1"/>
  <c r="O30" i="1"/>
  <c r="K30" i="1"/>
  <c r="O29" i="1"/>
  <c r="K29" i="1"/>
  <c r="O28" i="1"/>
  <c r="K28" i="1"/>
  <c r="O27" i="1"/>
  <c r="K27" i="1"/>
  <c r="O26" i="1"/>
  <c r="K26" i="1"/>
  <c r="O25" i="1"/>
  <c r="K25" i="1"/>
  <c r="O24" i="1"/>
  <c r="K24" i="1"/>
  <c r="O22" i="1"/>
  <c r="K22" i="1"/>
  <c r="O21" i="1"/>
  <c r="K21" i="1"/>
  <c r="O20" i="1"/>
  <c r="K20" i="1"/>
  <c r="O19" i="1"/>
  <c r="K19" i="1"/>
  <c r="O18" i="1"/>
  <c r="K18" i="1"/>
  <c r="O17" i="1"/>
  <c r="K17" i="1"/>
  <c r="N17" i="1" s="1"/>
  <c r="O16" i="1"/>
  <c r="K16" i="1"/>
  <c r="R16" i="1" s="1"/>
  <c r="O14" i="1"/>
  <c r="K14" i="1"/>
  <c r="Q14" i="1" s="1"/>
  <c r="O13" i="1"/>
  <c r="K13" i="1"/>
  <c r="Q13" i="1" s="1"/>
  <c r="O12" i="1"/>
  <c r="K12" i="1"/>
  <c r="Q12" i="1" s="1"/>
  <c r="O11" i="1"/>
  <c r="K11" i="1"/>
  <c r="Q11" i="1" s="1"/>
  <c r="O10" i="1"/>
  <c r="K10" i="1"/>
  <c r="Q10" i="1" s="1"/>
  <c r="O9" i="1"/>
  <c r="K9" i="1"/>
  <c r="Q9" i="1" s="1"/>
  <c r="O7" i="1"/>
  <c r="K7" i="1"/>
  <c r="R7" i="1" s="1"/>
  <c r="O6" i="1"/>
  <c r="K6" i="1"/>
  <c r="R6" i="1" s="1"/>
  <c r="O5" i="1"/>
  <c r="K5" i="1"/>
  <c r="R5" i="1" s="1"/>
  <c r="T4" i="1"/>
  <c r="V4" i="1" s="1"/>
  <c r="Y4" i="1" s="1"/>
  <c r="O2" i="1"/>
  <c r="K2" i="1"/>
  <c r="Q2" i="1" s="1"/>
  <c r="N5" i="1" l="1"/>
  <c r="Q5" i="1"/>
  <c r="S5" i="1" s="1"/>
  <c r="N6" i="1"/>
  <c r="Q6" i="1"/>
  <c r="N7" i="1"/>
  <c r="Q7" i="1"/>
  <c r="S7" i="1" s="1"/>
  <c r="N16" i="1"/>
  <c r="Q16" i="1"/>
  <c r="S16" i="1" s="1"/>
  <c r="R18" i="1"/>
  <c r="Q18" i="1"/>
  <c r="N18" i="1"/>
  <c r="R19" i="1"/>
  <c r="Q19" i="1"/>
  <c r="N19" i="1"/>
  <c r="R20" i="1"/>
  <c r="Q20" i="1"/>
  <c r="N20" i="1"/>
  <c r="R21" i="1"/>
  <c r="Q21" i="1"/>
  <c r="N21" i="1"/>
  <c r="R22" i="1"/>
  <c r="Q22" i="1"/>
  <c r="N22" i="1"/>
  <c r="R24" i="1"/>
  <c r="Q24" i="1"/>
  <c r="N24" i="1"/>
  <c r="R25" i="1"/>
  <c r="Q25" i="1"/>
  <c r="N25" i="1"/>
  <c r="R26" i="1"/>
  <c r="Q26" i="1"/>
  <c r="N26" i="1"/>
  <c r="R27" i="1"/>
  <c r="Q27" i="1"/>
  <c r="N27" i="1"/>
  <c r="R28" i="1"/>
  <c r="Q28" i="1"/>
  <c r="N28" i="1"/>
  <c r="R29" i="1"/>
  <c r="Q29" i="1"/>
  <c r="N29" i="1"/>
  <c r="R30" i="1"/>
  <c r="Q30" i="1"/>
  <c r="N30" i="1"/>
  <c r="R31" i="1"/>
  <c r="Q31" i="1"/>
  <c r="N31" i="1"/>
  <c r="R36" i="1"/>
  <c r="Q36" i="1"/>
  <c r="N36" i="1"/>
  <c r="R37" i="1"/>
  <c r="Q37" i="1"/>
  <c r="N37" i="1"/>
  <c r="R43" i="1"/>
  <c r="Q43" i="1"/>
  <c r="N43" i="1"/>
  <c r="R44" i="1"/>
  <c r="Q44" i="1"/>
  <c r="N44" i="1"/>
  <c r="R45" i="1"/>
  <c r="Q45" i="1"/>
  <c r="N45" i="1"/>
  <c r="R46" i="1"/>
  <c r="Q46" i="1"/>
  <c r="N46" i="1"/>
  <c r="R47" i="1"/>
  <c r="S47" i="1" s="1"/>
  <c r="N47" i="1"/>
  <c r="R52" i="1"/>
  <c r="Q52" i="1"/>
  <c r="N52" i="1"/>
  <c r="R53" i="1"/>
  <c r="Q53" i="1"/>
  <c r="N53" i="1"/>
  <c r="R17" i="1"/>
  <c r="Q17" i="1"/>
  <c r="S6" i="1"/>
  <c r="R2" i="1"/>
  <c r="S2" i="1" s="1"/>
  <c r="R9" i="1"/>
  <c r="S9" i="1" s="1"/>
  <c r="R10" i="1"/>
  <c r="S10" i="1" s="1"/>
  <c r="R11" i="1"/>
  <c r="S11" i="1" s="1"/>
  <c r="R12" i="1"/>
  <c r="S12" i="1" s="1"/>
  <c r="T51" i="1" s="1"/>
  <c r="V51" i="1" s="1"/>
  <c r="R13" i="1"/>
  <c r="S13" i="1" s="1"/>
  <c r="R14" i="1"/>
  <c r="S14" i="1" s="1"/>
  <c r="R32" i="1"/>
  <c r="S32" i="1" s="1"/>
  <c r="R33" i="1"/>
  <c r="S33" i="1" s="1"/>
  <c r="R34" i="1"/>
  <c r="S34" i="1" s="1"/>
  <c r="R39" i="1"/>
  <c r="S39" i="1" s="1"/>
  <c r="R40" i="1"/>
  <c r="S40" i="1" s="1"/>
  <c r="R41" i="1"/>
  <c r="S41" i="1" s="1"/>
  <c r="R48" i="1"/>
  <c r="S48" i="1" s="1"/>
  <c r="R49" i="1"/>
  <c r="S49" i="1" s="1"/>
  <c r="N2" i="1"/>
  <c r="N9" i="1"/>
  <c r="N10" i="1"/>
  <c r="N11" i="1"/>
  <c r="N12" i="1"/>
  <c r="N13" i="1"/>
  <c r="N14" i="1"/>
  <c r="N32" i="1"/>
  <c r="N33" i="1"/>
  <c r="N34" i="1"/>
  <c r="N39" i="1"/>
  <c r="N40" i="1"/>
  <c r="N41" i="1"/>
  <c r="N48" i="1"/>
  <c r="N49" i="1"/>
  <c r="R56" i="1"/>
  <c r="S56" i="1" s="1"/>
  <c r="R57" i="1"/>
  <c r="S57" i="1" s="1"/>
  <c r="R60" i="1"/>
  <c r="S60" i="1" s="1"/>
  <c r="R61" i="1"/>
  <c r="S61" i="1" s="1"/>
  <c r="N56" i="1"/>
  <c r="N57" i="1"/>
  <c r="N60" i="1"/>
  <c r="N61" i="1"/>
  <c r="S53" i="1" l="1"/>
  <c r="S20" i="1"/>
  <c r="S44" i="1"/>
  <c r="S30" i="1"/>
  <c r="S26" i="1"/>
  <c r="S17" i="1"/>
  <c r="S52" i="1"/>
  <c r="S46" i="1"/>
  <c r="S45" i="1"/>
  <c r="S43" i="1"/>
  <c r="S37" i="1"/>
  <c r="S36" i="1"/>
  <c r="S29" i="1"/>
  <c r="S28" i="1"/>
  <c r="S27" i="1"/>
  <c r="S25" i="1"/>
  <c r="S24" i="1"/>
  <c r="S21" i="1"/>
  <c r="S19" i="1"/>
  <c r="S18" i="1"/>
  <c r="T54" i="1"/>
  <c r="V54" i="1" s="1"/>
  <c r="Y54" i="1" s="1"/>
  <c r="T42" i="1"/>
  <c r="V42" i="1" s="1"/>
  <c r="Y42" i="1" s="1"/>
  <c r="T15" i="1"/>
  <c r="V15" i="1" s="1"/>
  <c r="Y15" i="1" s="1"/>
  <c r="T8" i="1"/>
  <c r="V8" i="1" s="1"/>
  <c r="Y8" i="1" s="1"/>
  <c r="T35" i="1" l="1"/>
  <c r="V35" i="1" s="1"/>
  <c r="Y35" i="1" s="1"/>
  <c r="T38" i="1"/>
  <c r="V38" i="1" s="1"/>
  <c r="Y38" i="1" s="1"/>
  <c r="T50" i="1"/>
  <c r="V50" i="1" s="1"/>
  <c r="Y50" i="1" s="1"/>
  <c r="T23" i="1"/>
  <c r="V23" i="1" s="1"/>
  <c r="Y23" i="1" s="1"/>
</calcChain>
</file>

<file path=xl/sharedStrings.xml><?xml version="1.0" encoding="utf-8"?>
<sst xmlns="http://schemas.openxmlformats.org/spreadsheetml/2006/main" count="243" uniqueCount="115">
  <si>
    <t>XƯỞNG</t>
  </si>
  <si>
    <t>Lớp</t>
  </si>
  <si>
    <t>N</t>
  </si>
  <si>
    <t>Dự kiến giáo viên</t>
  </si>
  <si>
    <t>MÔN</t>
  </si>
  <si>
    <t>Thứ
học</t>
  </si>
  <si>
    <t>Tiết</t>
  </si>
  <si>
    <t xml:space="preserve">Ca  </t>
  </si>
  <si>
    <t>Từ</t>
  </si>
  <si>
    <t>Đến</t>
  </si>
  <si>
    <t>ST</t>
  </si>
  <si>
    <t>Tổng LT</t>
  </si>
  <si>
    <t>Tổng TH</t>
  </si>
  <si>
    <t>t/T</t>
  </si>
  <si>
    <t>Ca/T</t>
  </si>
  <si>
    <t>KN</t>
  </si>
  <si>
    <t>LT
HS</t>
  </si>
  <si>
    <t>TH
HS</t>
  </si>
  <si>
    <t>KL</t>
  </si>
  <si>
    <t>KL HKII</t>
  </si>
  <si>
    <t>KL HKI</t>
  </si>
  <si>
    <t>KL 
NĂM</t>
  </si>
  <si>
    <t>MIÊN GIẢM</t>
  </si>
  <si>
    <t>CHUẨN</t>
  </si>
  <si>
    <t>DƯ</t>
  </si>
  <si>
    <t>2, 3, 4</t>
  </si>
  <si>
    <t>Ca 1, 2</t>
  </si>
  <si>
    <t>5, 6, 7</t>
  </si>
  <si>
    <t>C2.1-03</t>
  </si>
  <si>
    <t>14CĐ CK1</t>
  </si>
  <si>
    <t>4, 5, 6</t>
  </si>
  <si>
    <t>C3.3-04</t>
  </si>
  <si>
    <t>14CĐ CK2</t>
  </si>
  <si>
    <t>1, 2, 3</t>
  </si>
  <si>
    <t>Dung sai và kỹ thuật đo</t>
  </si>
  <si>
    <t>13CĐ CK2</t>
  </si>
  <si>
    <t>5, 6</t>
  </si>
  <si>
    <t>7, 8, 9, 10, 11</t>
  </si>
  <si>
    <t>C2.1-01</t>
  </si>
  <si>
    <t>15CĐN CKL (9+4)</t>
  </si>
  <si>
    <t>Autocad</t>
  </si>
  <si>
    <t>10, 11, 12</t>
  </si>
  <si>
    <t>15CĐ CK7</t>
  </si>
  <si>
    <t>Phòng máy 12</t>
  </si>
  <si>
    <t>15TCCN Ô (12+2)</t>
  </si>
  <si>
    <t>15CĐ CK5</t>
  </si>
  <si>
    <t>Hà Phước Tuấn</t>
  </si>
  <si>
    <t>PP NCKH</t>
  </si>
  <si>
    <t>3, 4, 5</t>
  </si>
  <si>
    <t>C2.2-01</t>
  </si>
  <si>
    <t>15CĐ CK8</t>
  </si>
  <si>
    <t>Nguyễn Duy Hải</t>
  </si>
  <si>
    <t>Vẽ kỹ thuật</t>
  </si>
  <si>
    <t>7, 8, 9 ,10</t>
  </si>
  <si>
    <t>15CĐ CK6</t>
  </si>
  <si>
    <t>X. Phay</t>
  </si>
  <si>
    <t>Thực tập phay 2</t>
  </si>
  <si>
    <t>C2.1-04</t>
  </si>
  <si>
    <t>15CĐ CK1</t>
  </si>
  <si>
    <t>Nguyễn Thanh Vũ</t>
  </si>
  <si>
    <t>1, 2, 3, 4</t>
  </si>
  <si>
    <t>Dung sai kỹ thuật đo</t>
  </si>
  <si>
    <t>15CĐ CK2</t>
  </si>
  <si>
    <t>7, 8</t>
  </si>
  <si>
    <t>C2.1-05</t>
  </si>
  <si>
    <t>11, 12</t>
  </si>
  <si>
    <t>15CĐ CK9</t>
  </si>
  <si>
    <t>15CĐN Ô 2</t>
  </si>
  <si>
    <t>Phan Thị Xuân Trang</t>
  </si>
  <si>
    <t>Cơ ứng dụng</t>
  </si>
  <si>
    <t>15CĐN Ô 1</t>
  </si>
  <si>
    <t>Sức bền vật liệu</t>
  </si>
  <si>
    <t>7, 8, 9</t>
  </si>
  <si>
    <t>15CĐ CK4</t>
  </si>
  <si>
    <t>Cơ lý thuyết</t>
  </si>
  <si>
    <t>Phòng D</t>
  </si>
  <si>
    <t>15CĐN LĐL</t>
  </si>
  <si>
    <t>Cơ kỹ thuật</t>
  </si>
  <si>
    <t>15CĐ CK3</t>
  </si>
  <si>
    <t>C2.2-02</t>
  </si>
  <si>
    <t>15TCCN (12+2)</t>
  </si>
  <si>
    <t xml:space="preserve">Trần Thị Hương </t>
  </si>
  <si>
    <t>Vật liệu học</t>
  </si>
  <si>
    <t xml:space="preserve">15CĐ Ô 1 </t>
  </si>
  <si>
    <t>15CĐ Ô 2</t>
  </si>
  <si>
    <t>15CĐ Ô 5</t>
  </si>
  <si>
    <t>15CĐN Ô (12+3)</t>
  </si>
  <si>
    <t>Trần Thị Hương</t>
  </si>
  <si>
    <t>Dung sai lắp ghép và ĐLKT</t>
  </si>
  <si>
    <t>3, 4</t>
  </si>
  <si>
    <t>15TCCN CK(12+2)</t>
  </si>
  <si>
    <t>Vật liệu cơ khí</t>
  </si>
  <si>
    <t>8, 9</t>
  </si>
  <si>
    <t>10, 11</t>
  </si>
  <si>
    <t>15CĐ Ô 3</t>
  </si>
  <si>
    <t>15CĐ Ô 4</t>
  </si>
  <si>
    <t>H1.2-14</t>
  </si>
  <si>
    <t>Vũ Quang Khải</t>
  </si>
  <si>
    <t>Phòng A</t>
  </si>
  <si>
    <t>15CĐ ĐL1</t>
  </si>
  <si>
    <t>Dương Thị Hồng</t>
  </si>
  <si>
    <t>Phòng B</t>
  </si>
  <si>
    <t>15CĐ ĐL2</t>
  </si>
  <si>
    <t>Phòng C</t>
  </si>
  <si>
    <t>15CĐ ĐL3</t>
  </si>
  <si>
    <t>Lư Thị Yến Vũ</t>
  </si>
  <si>
    <t>3, 4, 5, 6</t>
  </si>
  <si>
    <t>9, 10, 11, 12</t>
  </si>
  <si>
    <t>14CĐ Ô2</t>
  </si>
  <si>
    <t>14CĐ Ô3</t>
  </si>
  <si>
    <t>15TN-Ô (9+3)</t>
  </si>
  <si>
    <t>Nguyễn Ngọc Hiệp</t>
  </si>
  <si>
    <t>7, 8, 9, 10, 11, 12</t>
  </si>
  <si>
    <t>Đinh Văn Đệ</t>
  </si>
  <si>
    <t>Nguyễn Thanh Lâm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</si>
</sst>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name val="UVnTime"/>
    </font>
    <font>
      <b/>
      <sz val="10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3" fillId="0" borderId="2" xfId="0" applyFont="1" applyFill="1" applyBorder="1" applyAlignment="1">
      <alignment horizontal="left"/>
    </xf>
    <xf numFmtId="0" fontId="2" fillId="0" borderId="3" xfId="0" applyNumberFormat="1" applyFont="1" applyFill="1" applyBorder="1"/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/>
    <xf numFmtId="0" fontId="2" fillId="0" borderId="3" xfId="0" applyNumberFormat="1" applyFont="1" applyFill="1" applyBorder="1" applyAlignment="1">
      <alignment horizontal="center"/>
    </xf>
    <xf numFmtId="1" fontId="2" fillId="0" borderId="3" xfId="0" applyNumberFormat="1" applyFont="1" applyFill="1" applyBorder="1" applyAlignment="1">
      <alignment horizontal="right" vertical="center"/>
    </xf>
    <xf numFmtId="1" fontId="2" fillId="0" borderId="3" xfId="0" applyNumberFormat="1" applyFont="1" applyFill="1" applyBorder="1" applyAlignment="1">
      <alignment horizontal="right"/>
    </xf>
    <xf numFmtId="2" fontId="2" fillId="0" borderId="3" xfId="0" applyNumberFormat="1" applyFont="1" applyFill="1" applyBorder="1" applyAlignment="1">
      <alignment horizontal="right"/>
    </xf>
    <xf numFmtId="2" fontId="2" fillId="0" borderId="3" xfId="0" applyNumberFormat="1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0" fontId="2" fillId="0" borderId="0" xfId="0" applyFont="1" applyFill="1"/>
    <xf numFmtId="0" fontId="3" fillId="0" borderId="5" xfId="0" applyFont="1" applyFill="1" applyBorder="1" applyAlignment="1">
      <alignment horizontal="left"/>
    </xf>
    <xf numFmtId="0" fontId="2" fillId="0" borderId="6" xfId="0" applyNumberFormat="1" applyFont="1" applyFill="1" applyBorder="1"/>
    <xf numFmtId="0" fontId="2" fillId="0" borderId="6" xfId="0" applyFont="1" applyFill="1" applyBorder="1" applyAlignment="1">
      <alignment horizontal="center"/>
    </xf>
    <xf numFmtId="0" fontId="2" fillId="0" borderId="6" xfId="0" applyFont="1" applyFill="1" applyBorder="1"/>
    <xf numFmtId="0" fontId="2" fillId="0" borderId="6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right" vertical="center"/>
    </xf>
    <xf numFmtId="1" fontId="2" fillId="0" borderId="6" xfId="0" applyNumberFormat="1" applyFont="1" applyFill="1" applyBorder="1" applyAlignment="1">
      <alignment horizontal="right"/>
    </xf>
    <xf numFmtId="2" fontId="2" fillId="0" borderId="6" xfId="0" applyNumberFormat="1" applyFont="1" applyFill="1" applyBorder="1" applyAlignment="1">
      <alignment horizontal="right"/>
    </xf>
    <xf numFmtId="2" fontId="2" fillId="0" borderId="6" xfId="0" applyNumberFormat="1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/>
    </xf>
    <xf numFmtId="0" fontId="2" fillId="0" borderId="6" xfId="0" applyNumberFormat="1" applyFont="1" applyFill="1" applyBorder="1" applyAlignment="1">
      <alignment horizontal="left"/>
    </xf>
    <xf numFmtId="0" fontId="2" fillId="0" borderId="6" xfId="0" applyFont="1" applyFill="1" applyBorder="1" applyAlignment="1">
      <alignment vertical="center"/>
    </xf>
    <xf numFmtId="0" fontId="3" fillId="0" borderId="5" xfId="0" applyFont="1" applyFill="1" applyBorder="1"/>
    <xf numFmtId="0" fontId="3" fillId="0" borderId="8" xfId="0" applyFont="1" applyFill="1" applyBorder="1"/>
    <xf numFmtId="0" fontId="2" fillId="0" borderId="9" xfId="0" applyNumberFormat="1" applyFont="1" applyFill="1" applyBorder="1"/>
    <xf numFmtId="0" fontId="2" fillId="0" borderId="9" xfId="0" applyFont="1" applyFill="1" applyBorder="1"/>
    <xf numFmtId="0" fontId="2" fillId="0" borderId="9" xfId="0" applyFont="1" applyFill="1" applyBorder="1" applyAlignment="1">
      <alignment horizontal="center"/>
    </xf>
    <xf numFmtId="0" fontId="2" fillId="0" borderId="9" xfId="0" applyNumberFormat="1" applyFont="1" applyFill="1" applyBorder="1" applyAlignment="1">
      <alignment horizontal="center"/>
    </xf>
    <xf numFmtId="1" fontId="2" fillId="0" borderId="9" xfId="0" applyNumberFormat="1" applyFont="1" applyFill="1" applyBorder="1" applyAlignment="1">
      <alignment horizontal="right" vertical="center"/>
    </xf>
    <xf numFmtId="1" fontId="2" fillId="0" borderId="9" xfId="0" applyNumberFormat="1" applyFont="1" applyFill="1" applyBorder="1" applyAlignment="1">
      <alignment horizontal="right"/>
    </xf>
    <xf numFmtId="2" fontId="2" fillId="0" borderId="9" xfId="0" applyNumberFormat="1" applyFont="1" applyFill="1" applyBorder="1" applyAlignment="1">
      <alignment horizontal="right"/>
    </xf>
    <xf numFmtId="2" fontId="2" fillId="0" borderId="9" xfId="0" applyNumberFormat="1" applyFont="1" applyFill="1" applyBorder="1" applyAlignment="1">
      <alignment horizontal="right" vertical="center"/>
    </xf>
    <xf numFmtId="1" fontId="2" fillId="0" borderId="9" xfId="0" applyNumberFormat="1" applyFont="1" applyFill="1" applyBorder="1"/>
    <xf numFmtId="0" fontId="2" fillId="0" borderId="9" xfId="0" applyFont="1" applyFill="1" applyBorder="1" applyAlignment="1">
      <alignment horizontal="center" vertical="center"/>
    </xf>
    <xf numFmtId="1" fontId="2" fillId="0" borderId="10" xfId="0" applyNumberFormat="1" applyFont="1" applyFill="1" applyBorder="1" applyAlignment="1">
      <alignment horizontal="center"/>
    </xf>
    <xf numFmtId="0" fontId="2" fillId="0" borderId="3" xfId="0" applyNumberFormat="1" applyFont="1" applyFill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0" fontId="2" fillId="0" borderId="9" xfId="0" applyNumberFormat="1" applyFont="1" applyFill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left"/>
    </xf>
    <xf numFmtId="0" fontId="2" fillId="0" borderId="11" xfId="0" applyNumberFormat="1" applyFont="1" applyFill="1" applyBorder="1"/>
    <xf numFmtId="0" fontId="2" fillId="0" borderId="11" xfId="0" applyFont="1" applyFill="1" applyBorder="1" applyAlignment="1">
      <alignment horizontal="center"/>
    </xf>
    <xf numFmtId="0" fontId="2" fillId="0" borderId="11" xfId="0" applyFont="1" applyFill="1" applyBorder="1"/>
    <xf numFmtId="0" fontId="2" fillId="0" borderId="11" xfId="0" applyNumberFormat="1" applyFont="1" applyFill="1" applyBorder="1" applyAlignment="1">
      <alignment horizontal="center"/>
    </xf>
    <xf numFmtId="1" fontId="2" fillId="0" borderId="11" xfId="0" applyNumberFormat="1" applyFont="1" applyFill="1" applyBorder="1" applyAlignment="1">
      <alignment horizontal="right" vertical="center"/>
    </xf>
    <xf numFmtId="1" fontId="2" fillId="0" borderId="11" xfId="0" applyNumberFormat="1" applyFont="1" applyFill="1" applyBorder="1" applyAlignment="1">
      <alignment horizontal="right"/>
    </xf>
    <xf numFmtId="2" fontId="2" fillId="0" borderId="11" xfId="0" applyNumberFormat="1" applyFont="1" applyFill="1" applyBorder="1" applyAlignment="1">
      <alignment horizontal="right"/>
    </xf>
    <xf numFmtId="2" fontId="2" fillId="0" borderId="11" xfId="0" applyNumberFormat="1" applyFont="1" applyFill="1" applyBorder="1" applyAlignment="1">
      <alignment horizontal="right" vertical="center"/>
    </xf>
    <xf numFmtId="1" fontId="2" fillId="0" borderId="11" xfId="0" applyNumberFormat="1" applyFont="1" applyFill="1" applyBorder="1"/>
    <xf numFmtId="0" fontId="2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/>
    </xf>
    <xf numFmtId="0" fontId="2" fillId="0" borderId="11" xfId="0" applyFont="1" applyFill="1" applyBorder="1" applyAlignment="1">
      <alignment vertical="center"/>
    </xf>
    <xf numFmtId="0" fontId="2" fillId="0" borderId="13" xfId="0" applyFont="1" applyFill="1" applyBorder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" fontId="1" fillId="3" borderId="1" xfId="0" applyNumberFormat="1" applyFont="1" applyFill="1" applyBorder="1" applyAlignment="1">
      <alignment horizontal="center" vertical="center" wrapText="1"/>
    </xf>
    <xf numFmtId="1" fontId="2" fillId="3" borderId="9" xfId="0" applyNumberFormat="1" applyFont="1" applyFill="1" applyBorder="1"/>
    <xf numFmtId="0" fontId="2" fillId="3" borderId="6" xfId="0" applyFont="1" applyFill="1" applyBorder="1"/>
    <xf numFmtId="0" fontId="2" fillId="3" borderId="3" xfId="0" applyFont="1" applyFill="1" applyBorder="1"/>
    <xf numFmtId="0" fontId="2" fillId="3" borderId="6" xfId="0" applyFont="1" applyFill="1" applyBorder="1" applyAlignment="1">
      <alignment vertical="center"/>
    </xf>
    <xf numFmtId="1" fontId="2" fillId="3" borderId="11" xfId="0" applyNumberFormat="1" applyFont="1" applyFill="1" applyBorder="1"/>
    <xf numFmtId="0" fontId="2" fillId="3" borderId="9" xfId="0" applyFont="1" applyFill="1" applyBorder="1"/>
    <xf numFmtId="0" fontId="2" fillId="3" borderId="11" xfId="0" applyFont="1" applyFill="1" applyBorder="1" applyAlignment="1">
      <alignment vertical="center"/>
    </xf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1"/>
  <sheetViews>
    <sheetView tabSelected="1" workbookViewId="0">
      <selection activeCell="E13" sqref="E13"/>
    </sheetView>
  </sheetViews>
  <sheetFormatPr defaultRowHeight="15"/>
  <cols>
    <col min="1" max="1" width="10.25" style="62" customWidth="1"/>
    <col min="2" max="2" width="16" style="5" customWidth="1"/>
    <col min="3" max="3" width="4.75" style="5" hidden="1" customWidth="1"/>
    <col min="4" max="4" width="20.75" style="5" customWidth="1"/>
    <col min="5" max="5" width="24.125" style="5" customWidth="1"/>
    <col min="6" max="6" width="6.875" style="5" customWidth="1"/>
    <col min="7" max="7" width="12.875" style="5" customWidth="1"/>
    <col min="8" max="10" width="5.75" style="5" customWidth="1"/>
    <col min="11" max="11" width="5.875" style="5" customWidth="1"/>
    <col min="12" max="12" width="5.75" style="5" customWidth="1"/>
    <col min="13" max="15" width="5.75" style="5" hidden="1" customWidth="1"/>
    <col min="16" max="17" width="5.25" style="5" hidden="1" customWidth="1"/>
    <col min="18" max="18" width="5.75" style="5" customWidth="1"/>
    <col min="19" max="19" width="5.25" style="5" customWidth="1"/>
    <col min="20" max="22" width="5.375" style="5" customWidth="1"/>
    <col min="23" max="23" width="5.375" style="73" customWidth="1"/>
    <col min="24" max="24" width="6.375" style="63" customWidth="1"/>
    <col min="25" max="25" width="5.375" style="64" customWidth="1"/>
    <col min="26" max="16384" width="9" style="5"/>
  </cols>
  <sheetData>
    <row r="1" spans="1:25" ht="26.25" thickBot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3" t="s">
        <v>13</v>
      </c>
      <c r="O1" s="3" t="s">
        <v>14</v>
      </c>
      <c r="P1" s="2" t="s">
        <v>15</v>
      </c>
      <c r="Q1" s="1" t="s">
        <v>16</v>
      </c>
      <c r="R1" s="1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65" t="s">
        <v>22</v>
      </c>
      <c r="X1" s="4" t="s">
        <v>23</v>
      </c>
      <c r="Y1" s="4" t="s">
        <v>24</v>
      </c>
    </row>
    <row r="2" spans="1:25" s="17" customFormat="1" ht="15.75" thickBot="1">
      <c r="A2" s="18" t="s">
        <v>28</v>
      </c>
      <c r="B2" s="19" t="s">
        <v>45</v>
      </c>
      <c r="C2" s="20"/>
      <c r="D2" s="7" t="s">
        <v>46</v>
      </c>
      <c r="E2" s="29" t="s">
        <v>47</v>
      </c>
      <c r="F2" s="20">
        <v>7</v>
      </c>
      <c r="G2" s="22" t="s">
        <v>48</v>
      </c>
      <c r="H2" s="20"/>
      <c r="I2" s="20">
        <v>28</v>
      </c>
      <c r="J2" s="20">
        <v>37</v>
      </c>
      <c r="K2" s="20">
        <f t="shared" ref="K2" si="0">J2-I2+1</f>
        <v>10</v>
      </c>
      <c r="L2" s="20">
        <v>30</v>
      </c>
      <c r="M2" s="20"/>
      <c r="N2" s="23">
        <f t="shared" ref="N2" si="1">L2/K2</f>
        <v>3</v>
      </c>
      <c r="O2" s="24">
        <f t="shared" ref="O2" si="2">M2/6</f>
        <v>0</v>
      </c>
      <c r="P2" s="21"/>
      <c r="Q2" s="25">
        <f t="shared" ref="Q2" si="3">IF(K2=0,0,L2)</f>
        <v>30</v>
      </c>
      <c r="R2" s="26">
        <f t="shared" ref="R2" si="4">IF(K2=0,0,M2/1.5)</f>
        <v>0</v>
      </c>
      <c r="S2" s="24">
        <f t="shared" ref="S2" si="5">P2+Q2+R2</f>
        <v>30</v>
      </c>
      <c r="T2" s="21"/>
      <c r="U2" s="21"/>
      <c r="V2" s="21"/>
      <c r="W2" s="67"/>
      <c r="X2" s="27"/>
      <c r="Y2" s="28"/>
    </row>
    <row r="3" spans="1:25" s="17" customFormat="1">
      <c r="A3" s="6"/>
      <c r="B3" s="7"/>
      <c r="C3" s="8"/>
      <c r="D3" s="7"/>
      <c r="E3" s="44"/>
      <c r="F3" s="8"/>
      <c r="G3" s="10"/>
      <c r="H3" s="8"/>
      <c r="I3" s="8"/>
      <c r="J3" s="8"/>
      <c r="K3" s="8"/>
      <c r="L3" s="8"/>
      <c r="M3" s="8"/>
      <c r="N3" s="11"/>
      <c r="O3" s="12"/>
      <c r="P3" s="9"/>
      <c r="Q3" s="13"/>
      <c r="R3" s="14"/>
      <c r="S3" s="12"/>
      <c r="T3" s="9"/>
      <c r="U3" s="9"/>
      <c r="V3" s="9"/>
      <c r="W3" s="68"/>
      <c r="X3" s="15"/>
      <c r="Y3" s="16"/>
    </row>
    <row r="4" spans="1:25" s="17" customFormat="1" ht="15.75" thickBot="1">
      <c r="A4" s="45"/>
      <c r="B4" s="33"/>
      <c r="C4" s="35"/>
      <c r="D4" s="33"/>
      <c r="E4" s="46"/>
      <c r="F4" s="36"/>
      <c r="G4" s="36"/>
      <c r="H4" s="35"/>
      <c r="I4" s="35"/>
      <c r="J4" s="35"/>
      <c r="K4" s="35"/>
      <c r="L4" s="35"/>
      <c r="M4" s="35"/>
      <c r="N4" s="37"/>
      <c r="O4" s="38"/>
      <c r="P4" s="34"/>
      <c r="Q4" s="39"/>
      <c r="R4" s="40"/>
      <c r="S4" s="38"/>
      <c r="T4" s="41">
        <f>SUM(S3)</f>
        <v>0</v>
      </c>
      <c r="U4" s="34"/>
      <c r="V4" s="41">
        <f>SUM(T4:U4)+0.1*SUM(T4:U4)</f>
        <v>0</v>
      </c>
      <c r="W4" s="66"/>
      <c r="X4" s="42"/>
      <c r="Y4" s="43">
        <f>V4+W4-X4</f>
        <v>0</v>
      </c>
    </row>
    <row r="5" spans="1:25" s="17" customFormat="1" ht="15.75" thickBot="1">
      <c r="A5" s="6" t="s">
        <v>49</v>
      </c>
      <c r="B5" s="7" t="s">
        <v>50</v>
      </c>
      <c r="C5" s="8"/>
      <c r="D5" s="7" t="s">
        <v>51</v>
      </c>
      <c r="E5" s="9" t="s">
        <v>52</v>
      </c>
      <c r="F5" s="8">
        <v>2</v>
      </c>
      <c r="G5" s="10" t="s">
        <v>53</v>
      </c>
      <c r="H5" s="8"/>
      <c r="I5" s="8">
        <v>28</v>
      </c>
      <c r="J5" s="8">
        <v>42</v>
      </c>
      <c r="K5" s="8">
        <f>J5-I5+1</f>
        <v>15</v>
      </c>
      <c r="L5" s="8">
        <v>60</v>
      </c>
      <c r="M5" s="8"/>
      <c r="N5" s="11">
        <f>L5/K5</f>
        <v>4</v>
      </c>
      <c r="O5" s="12">
        <f>M5/6</f>
        <v>0</v>
      </c>
      <c r="P5" s="9"/>
      <c r="Q5" s="13">
        <f>IF(K5=0,0,L5)</f>
        <v>60</v>
      </c>
      <c r="R5" s="14">
        <f>IF(K5=0,0,M5/1.5)</f>
        <v>0</v>
      </c>
      <c r="S5" s="12">
        <f>P5+Q5+R5</f>
        <v>60</v>
      </c>
      <c r="T5" s="9"/>
      <c r="U5" s="9"/>
      <c r="V5" s="9"/>
      <c r="W5" s="68"/>
      <c r="X5" s="15"/>
      <c r="Y5" s="16"/>
    </row>
    <row r="6" spans="1:25" s="17" customFormat="1">
      <c r="A6" s="18" t="s">
        <v>28</v>
      </c>
      <c r="B6" s="19" t="s">
        <v>54</v>
      </c>
      <c r="C6" s="20"/>
      <c r="D6" s="7" t="s">
        <v>51</v>
      </c>
      <c r="E6" s="21" t="s">
        <v>52</v>
      </c>
      <c r="F6" s="20">
        <v>4</v>
      </c>
      <c r="G6" s="22" t="s">
        <v>53</v>
      </c>
      <c r="H6" s="20"/>
      <c r="I6" s="20">
        <v>28</v>
      </c>
      <c r="J6" s="20">
        <v>42</v>
      </c>
      <c r="K6" s="20">
        <f>J6-I6+1</f>
        <v>15</v>
      </c>
      <c r="L6" s="20">
        <v>60</v>
      </c>
      <c r="M6" s="20"/>
      <c r="N6" s="23">
        <f>L6/K6</f>
        <v>4</v>
      </c>
      <c r="O6" s="24">
        <f>M6/6</f>
        <v>0</v>
      </c>
      <c r="P6" s="21"/>
      <c r="Q6" s="25">
        <f>IF(K6=0,0,L6)</f>
        <v>60</v>
      </c>
      <c r="R6" s="26">
        <f>IF(K6=0,0,M6/1.5)</f>
        <v>0</v>
      </c>
      <c r="S6" s="24">
        <f>P6+Q6+R6</f>
        <v>60</v>
      </c>
      <c r="T6" s="21"/>
      <c r="U6" s="21"/>
      <c r="V6" s="21"/>
      <c r="W6" s="67"/>
      <c r="X6" s="27"/>
      <c r="Y6" s="28"/>
    </row>
    <row r="7" spans="1:25" s="17" customFormat="1">
      <c r="A7" s="18" t="s">
        <v>55</v>
      </c>
      <c r="B7" s="19" t="s">
        <v>35</v>
      </c>
      <c r="C7" s="20"/>
      <c r="D7" s="29" t="s">
        <v>51</v>
      </c>
      <c r="E7" s="21" t="s">
        <v>56</v>
      </c>
      <c r="F7" s="20" t="s">
        <v>27</v>
      </c>
      <c r="G7" s="22"/>
      <c r="H7" s="20" t="s">
        <v>26</v>
      </c>
      <c r="I7" s="20">
        <v>26</v>
      </c>
      <c r="J7" s="20">
        <v>29</v>
      </c>
      <c r="K7" s="20">
        <f>J7-I7+1</f>
        <v>4</v>
      </c>
      <c r="L7" s="20"/>
      <c r="M7" s="20">
        <v>120</v>
      </c>
      <c r="N7" s="23">
        <f>L7/K7</f>
        <v>0</v>
      </c>
      <c r="O7" s="24">
        <f>M7/6</f>
        <v>20</v>
      </c>
      <c r="P7" s="21"/>
      <c r="Q7" s="25">
        <f>IF(K7=0,0,L7)</f>
        <v>0</v>
      </c>
      <c r="R7" s="26">
        <f>IF(K7=0,0,M7/1.5)</f>
        <v>80</v>
      </c>
      <c r="S7" s="24">
        <f>P7+Q7+R7</f>
        <v>80</v>
      </c>
      <c r="T7" s="30"/>
      <c r="U7" s="30"/>
      <c r="V7" s="30"/>
      <c r="W7" s="69"/>
      <c r="X7" s="27"/>
      <c r="Y7" s="28"/>
    </row>
    <row r="8" spans="1:25" s="17" customFormat="1" ht="15.75" thickBot="1">
      <c r="A8" s="45"/>
      <c r="B8" s="33"/>
      <c r="C8" s="35"/>
      <c r="D8" s="33"/>
      <c r="E8" s="34"/>
      <c r="F8" s="35"/>
      <c r="G8" s="36"/>
      <c r="H8" s="35"/>
      <c r="I8" s="35"/>
      <c r="J8" s="35"/>
      <c r="K8" s="35"/>
      <c r="L8" s="35"/>
      <c r="M8" s="35"/>
      <c r="N8" s="37"/>
      <c r="O8" s="38"/>
      <c r="P8" s="34"/>
      <c r="Q8" s="39"/>
      <c r="R8" s="40"/>
      <c r="S8" s="38"/>
      <c r="T8" s="41">
        <f>SUM(S5:S7)</f>
        <v>200</v>
      </c>
      <c r="U8" s="34">
        <v>200</v>
      </c>
      <c r="V8" s="41">
        <f>SUM(T8:U8)+0.1*SUM(T8:U8)</f>
        <v>440</v>
      </c>
      <c r="W8" s="66">
        <v>54</v>
      </c>
      <c r="X8" s="42">
        <v>446</v>
      </c>
      <c r="Y8" s="43">
        <f>V8+W8-X8</f>
        <v>48</v>
      </c>
    </row>
    <row r="9" spans="1:25" s="17" customFormat="1">
      <c r="A9" s="6" t="s">
        <v>57</v>
      </c>
      <c r="B9" s="7" t="s">
        <v>58</v>
      </c>
      <c r="C9" s="8"/>
      <c r="D9" s="7" t="s">
        <v>59</v>
      </c>
      <c r="E9" s="9" t="s">
        <v>52</v>
      </c>
      <c r="F9" s="8">
        <v>3</v>
      </c>
      <c r="G9" s="10" t="s">
        <v>60</v>
      </c>
      <c r="H9" s="8"/>
      <c r="I9" s="8">
        <v>28</v>
      </c>
      <c r="J9" s="8">
        <v>42</v>
      </c>
      <c r="K9" s="8">
        <f>J9-I9+1</f>
        <v>15</v>
      </c>
      <c r="L9" s="8">
        <v>60</v>
      </c>
      <c r="M9" s="8"/>
      <c r="N9" s="11">
        <f>L9/K9</f>
        <v>4</v>
      </c>
      <c r="O9" s="12">
        <f>M9/6</f>
        <v>0</v>
      </c>
      <c r="P9" s="9"/>
      <c r="Q9" s="13">
        <f>IF(K9=0,0,L9)</f>
        <v>60</v>
      </c>
      <c r="R9" s="14">
        <f>IF(K9=0,0,M9/1.5)</f>
        <v>0</v>
      </c>
      <c r="S9" s="12">
        <f>P9+Q9+R9</f>
        <v>60</v>
      </c>
      <c r="T9" s="9"/>
      <c r="U9" s="9"/>
      <c r="V9" s="9"/>
      <c r="W9" s="68"/>
      <c r="X9" s="15"/>
      <c r="Y9" s="16"/>
    </row>
    <row r="10" spans="1:25" s="17" customFormat="1">
      <c r="A10" s="18" t="s">
        <v>57</v>
      </c>
      <c r="B10" s="19" t="s">
        <v>58</v>
      </c>
      <c r="C10" s="20"/>
      <c r="D10" s="19" t="s">
        <v>59</v>
      </c>
      <c r="E10" s="21" t="s">
        <v>61</v>
      </c>
      <c r="F10" s="20">
        <v>3</v>
      </c>
      <c r="G10" s="22" t="s">
        <v>36</v>
      </c>
      <c r="H10" s="20"/>
      <c r="I10" s="20">
        <v>28</v>
      </c>
      <c r="J10" s="20">
        <v>42</v>
      </c>
      <c r="K10" s="20">
        <f t="shared" ref="K10:K14" si="6">J10-I10+1</f>
        <v>15</v>
      </c>
      <c r="L10" s="20">
        <v>30</v>
      </c>
      <c r="M10" s="20"/>
      <c r="N10" s="23">
        <f t="shared" ref="N10:N14" si="7">L10/K10</f>
        <v>2</v>
      </c>
      <c r="O10" s="24">
        <f t="shared" ref="O10:O14" si="8">M10/6</f>
        <v>0</v>
      </c>
      <c r="P10" s="21"/>
      <c r="Q10" s="25">
        <f t="shared" ref="Q10:Q14" si="9">IF(K10=0,0,L10)</f>
        <v>30</v>
      </c>
      <c r="R10" s="26">
        <f t="shared" ref="R10:R14" si="10">IF(K10=0,0,M10/1.5)</f>
        <v>0</v>
      </c>
      <c r="S10" s="24">
        <f t="shared" ref="S10:S14" si="11">P10+Q10+R10</f>
        <v>30</v>
      </c>
      <c r="T10" s="21"/>
      <c r="U10" s="21"/>
      <c r="V10" s="21"/>
      <c r="W10" s="67"/>
      <c r="X10" s="27"/>
      <c r="Y10" s="28"/>
    </row>
    <row r="11" spans="1:25" s="17" customFormat="1" ht="15.75" thickBot="1">
      <c r="A11" s="18" t="s">
        <v>57</v>
      </c>
      <c r="B11" s="19" t="s">
        <v>62</v>
      </c>
      <c r="C11" s="20"/>
      <c r="D11" s="19" t="s">
        <v>59</v>
      </c>
      <c r="E11" s="21" t="s">
        <v>61</v>
      </c>
      <c r="F11" s="20">
        <v>4</v>
      </c>
      <c r="G11" s="22" t="s">
        <v>63</v>
      </c>
      <c r="H11" s="20"/>
      <c r="I11" s="20">
        <v>28</v>
      </c>
      <c r="J11" s="20">
        <v>42</v>
      </c>
      <c r="K11" s="20">
        <f>J11-I11+1</f>
        <v>15</v>
      </c>
      <c r="L11" s="20">
        <v>30</v>
      </c>
      <c r="M11" s="20"/>
      <c r="N11" s="23">
        <f>L11/K11</f>
        <v>2</v>
      </c>
      <c r="O11" s="24">
        <f>M11/6</f>
        <v>0</v>
      </c>
      <c r="P11" s="21"/>
      <c r="Q11" s="25">
        <f>IF(K11=0,0,L11)</f>
        <v>30</v>
      </c>
      <c r="R11" s="26">
        <f>IF(K11=0,0,M11/1.5)</f>
        <v>0</v>
      </c>
      <c r="S11" s="24">
        <f>P11+Q11+R11</f>
        <v>30</v>
      </c>
      <c r="T11" s="21"/>
      <c r="U11" s="21"/>
      <c r="V11" s="21"/>
      <c r="W11" s="67"/>
      <c r="X11" s="27"/>
      <c r="Y11" s="28"/>
    </row>
    <row r="12" spans="1:25" s="17" customFormat="1">
      <c r="A12" s="6" t="s">
        <v>64</v>
      </c>
      <c r="B12" s="7" t="s">
        <v>45</v>
      </c>
      <c r="C12" s="8"/>
      <c r="D12" s="19" t="s">
        <v>59</v>
      </c>
      <c r="E12" s="9" t="s">
        <v>61</v>
      </c>
      <c r="F12" s="8">
        <v>4</v>
      </c>
      <c r="G12" s="10" t="s">
        <v>65</v>
      </c>
      <c r="H12" s="8"/>
      <c r="I12" s="8">
        <v>28</v>
      </c>
      <c r="J12" s="8">
        <v>37</v>
      </c>
      <c r="K12" s="8">
        <f>J12-I12+1</f>
        <v>10</v>
      </c>
      <c r="L12" s="8">
        <v>30</v>
      </c>
      <c r="M12" s="8"/>
      <c r="N12" s="11">
        <f>L12/K12</f>
        <v>3</v>
      </c>
      <c r="O12" s="12">
        <f>M12/6</f>
        <v>0</v>
      </c>
      <c r="P12" s="9"/>
      <c r="Q12" s="13">
        <f>IF(K12=0,0,L12)</f>
        <v>30</v>
      </c>
      <c r="R12" s="14">
        <f>IF(K12=0,0,M12/1.5)</f>
        <v>0</v>
      </c>
      <c r="S12" s="12">
        <f>P12+Q12+R12</f>
        <v>30</v>
      </c>
      <c r="T12" s="9"/>
      <c r="U12" s="9"/>
      <c r="V12" s="9"/>
      <c r="W12" s="68"/>
      <c r="X12" s="15"/>
      <c r="Y12" s="16"/>
    </row>
    <row r="13" spans="1:25" s="17" customFormat="1">
      <c r="A13" s="18" t="s">
        <v>64</v>
      </c>
      <c r="B13" s="19" t="s">
        <v>66</v>
      </c>
      <c r="C13" s="20"/>
      <c r="D13" s="19" t="s">
        <v>59</v>
      </c>
      <c r="E13" s="21" t="s">
        <v>52</v>
      </c>
      <c r="F13" s="20">
        <v>5</v>
      </c>
      <c r="G13" s="22" t="s">
        <v>60</v>
      </c>
      <c r="H13" s="20"/>
      <c r="I13" s="20">
        <v>28</v>
      </c>
      <c r="J13" s="20">
        <v>42</v>
      </c>
      <c r="K13" s="20">
        <f>J13-I13+1</f>
        <v>15</v>
      </c>
      <c r="L13" s="20">
        <v>60</v>
      </c>
      <c r="M13" s="20"/>
      <c r="N13" s="23">
        <f>L13/K13</f>
        <v>4</v>
      </c>
      <c r="O13" s="24">
        <f>M13/6</f>
        <v>0</v>
      </c>
      <c r="P13" s="21"/>
      <c r="Q13" s="25">
        <f>IF(K13=0,0,L13)</f>
        <v>60</v>
      </c>
      <c r="R13" s="26">
        <f>IF(K13=0,0,M13/1.5)</f>
        <v>0</v>
      </c>
      <c r="S13" s="24">
        <f>P13+Q13+R13</f>
        <v>60</v>
      </c>
      <c r="T13" s="21"/>
      <c r="U13" s="21"/>
      <c r="V13" s="21"/>
      <c r="W13" s="67"/>
      <c r="X13" s="27"/>
      <c r="Y13" s="28"/>
    </row>
    <row r="14" spans="1:25" s="17" customFormat="1">
      <c r="A14" s="18" t="s">
        <v>64</v>
      </c>
      <c r="B14" s="19" t="s">
        <v>66</v>
      </c>
      <c r="C14" s="20"/>
      <c r="D14" s="19" t="s">
        <v>59</v>
      </c>
      <c r="E14" s="21" t="s">
        <v>61</v>
      </c>
      <c r="F14" s="20">
        <v>5</v>
      </c>
      <c r="G14" s="22" t="s">
        <v>36</v>
      </c>
      <c r="H14" s="20"/>
      <c r="I14" s="20">
        <v>28</v>
      </c>
      <c r="J14" s="20">
        <v>42</v>
      </c>
      <c r="K14" s="20">
        <f t="shared" si="6"/>
        <v>15</v>
      </c>
      <c r="L14" s="20">
        <v>30</v>
      </c>
      <c r="M14" s="20"/>
      <c r="N14" s="23">
        <f t="shared" si="7"/>
        <v>2</v>
      </c>
      <c r="O14" s="24">
        <f t="shared" si="8"/>
        <v>0</v>
      </c>
      <c r="P14" s="21"/>
      <c r="Q14" s="25">
        <f t="shared" si="9"/>
        <v>30</v>
      </c>
      <c r="R14" s="26">
        <f t="shared" si="10"/>
        <v>0</v>
      </c>
      <c r="S14" s="24">
        <f t="shared" si="11"/>
        <v>30</v>
      </c>
      <c r="T14" s="21"/>
      <c r="U14" s="21"/>
      <c r="V14" s="21"/>
      <c r="W14" s="67"/>
      <c r="X14" s="27"/>
      <c r="Y14" s="28"/>
    </row>
    <row r="15" spans="1:25" s="17" customFormat="1" ht="15.75" thickBot="1">
      <c r="A15" s="45"/>
      <c r="B15" s="33"/>
      <c r="C15" s="35"/>
      <c r="D15" s="33"/>
      <c r="E15" s="34"/>
      <c r="F15" s="35"/>
      <c r="G15" s="36"/>
      <c r="H15" s="35"/>
      <c r="I15" s="35"/>
      <c r="J15" s="35"/>
      <c r="K15" s="35"/>
      <c r="L15" s="35"/>
      <c r="M15" s="35"/>
      <c r="N15" s="37"/>
      <c r="O15" s="38"/>
      <c r="P15" s="34"/>
      <c r="Q15" s="39"/>
      <c r="R15" s="40"/>
      <c r="S15" s="38"/>
      <c r="T15" s="41">
        <f>SUM(S9:S14)</f>
        <v>240</v>
      </c>
      <c r="U15" s="34">
        <v>270</v>
      </c>
      <c r="V15" s="41">
        <f>SUM(T15:U15)+0.1*SUM(T15:U15)</f>
        <v>561</v>
      </c>
      <c r="W15" s="66">
        <v>39</v>
      </c>
      <c r="X15" s="42">
        <v>446</v>
      </c>
      <c r="Y15" s="43">
        <f>V15+W15-X15</f>
        <v>154</v>
      </c>
    </row>
    <row r="16" spans="1:25" s="17" customFormat="1">
      <c r="A16" s="6"/>
      <c r="B16" s="7" t="s">
        <v>67</v>
      </c>
      <c r="C16" s="8"/>
      <c r="D16" s="7" t="s">
        <v>68</v>
      </c>
      <c r="E16" s="9" t="s">
        <v>69</v>
      </c>
      <c r="F16" s="8">
        <v>2</v>
      </c>
      <c r="G16" s="10" t="s">
        <v>33</v>
      </c>
      <c r="H16" s="8"/>
      <c r="I16" s="8">
        <v>28</v>
      </c>
      <c r="J16" s="8">
        <v>37</v>
      </c>
      <c r="K16" s="8">
        <f t="shared" ref="K16:K19" si="12">J16-I16+1</f>
        <v>10</v>
      </c>
      <c r="L16" s="8">
        <v>30</v>
      </c>
      <c r="M16" s="8"/>
      <c r="N16" s="11">
        <f t="shared" ref="N16:N19" si="13">L16/K16</f>
        <v>3</v>
      </c>
      <c r="O16" s="12">
        <f t="shared" ref="O16:O19" si="14">M16/6</f>
        <v>0</v>
      </c>
      <c r="P16" s="9"/>
      <c r="Q16" s="13">
        <f t="shared" ref="Q16:Q19" si="15">IF(K16=0,0,L16)</f>
        <v>30</v>
      </c>
      <c r="R16" s="14">
        <f t="shared" ref="R16:R19" si="16">IF(K16=0,0,M16/1.5)</f>
        <v>0</v>
      </c>
      <c r="S16" s="12">
        <f t="shared" ref="S16:S19" si="17">P16+Q16+R16</f>
        <v>30</v>
      </c>
      <c r="T16" s="9"/>
      <c r="U16" s="9"/>
      <c r="V16" s="9"/>
      <c r="W16" s="68"/>
      <c r="X16" s="15"/>
      <c r="Y16" s="16"/>
    </row>
    <row r="17" spans="1:25" s="17" customFormat="1">
      <c r="A17" s="18"/>
      <c r="B17" s="19" t="s">
        <v>70</v>
      </c>
      <c r="C17" s="20"/>
      <c r="D17" s="19" t="s">
        <v>68</v>
      </c>
      <c r="E17" s="21" t="s">
        <v>69</v>
      </c>
      <c r="F17" s="20">
        <v>2</v>
      </c>
      <c r="G17" s="22" t="s">
        <v>30</v>
      </c>
      <c r="H17" s="20"/>
      <c r="I17" s="20">
        <v>28</v>
      </c>
      <c r="J17" s="20">
        <v>37</v>
      </c>
      <c r="K17" s="20">
        <f t="shared" si="12"/>
        <v>10</v>
      </c>
      <c r="L17" s="20">
        <v>30</v>
      </c>
      <c r="M17" s="20"/>
      <c r="N17" s="23">
        <f t="shared" si="13"/>
        <v>3</v>
      </c>
      <c r="O17" s="24">
        <f t="shared" si="14"/>
        <v>0</v>
      </c>
      <c r="P17" s="21"/>
      <c r="Q17" s="25">
        <f t="shared" si="15"/>
        <v>30</v>
      </c>
      <c r="R17" s="26">
        <f t="shared" si="16"/>
        <v>0</v>
      </c>
      <c r="S17" s="24">
        <f t="shared" si="17"/>
        <v>30</v>
      </c>
      <c r="T17" s="21"/>
      <c r="U17" s="21"/>
      <c r="V17" s="21"/>
      <c r="W17" s="67"/>
      <c r="X17" s="27"/>
      <c r="Y17" s="28"/>
    </row>
    <row r="18" spans="1:25" s="17" customFormat="1">
      <c r="A18" s="18"/>
      <c r="B18" s="19" t="s">
        <v>44</v>
      </c>
      <c r="C18" s="20"/>
      <c r="D18" s="19" t="s">
        <v>68</v>
      </c>
      <c r="E18" s="21" t="s">
        <v>71</v>
      </c>
      <c r="F18" s="20">
        <v>4</v>
      </c>
      <c r="G18" s="22" t="s">
        <v>72</v>
      </c>
      <c r="H18" s="20"/>
      <c r="I18" s="20">
        <v>37</v>
      </c>
      <c r="J18" s="20">
        <v>42</v>
      </c>
      <c r="K18" s="20">
        <f t="shared" si="12"/>
        <v>6</v>
      </c>
      <c r="L18" s="20">
        <v>30</v>
      </c>
      <c r="M18" s="20"/>
      <c r="N18" s="23">
        <f t="shared" si="13"/>
        <v>5</v>
      </c>
      <c r="O18" s="24">
        <f t="shared" si="14"/>
        <v>0</v>
      </c>
      <c r="P18" s="21"/>
      <c r="Q18" s="25">
        <f t="shared" si="15"/>
        <v>30</v>
      </c>
      <c r="R18" s="26">
        <f t="shared" si="16"/>
        <v>0</v>
      </c>
      <c r="S18" s="24">
        <f t="shared" si="17"/>
        <v>30</v>
      </c>
      <c r="T18" s="21"/>
      <c r="U18" s="21"/>
      <c r="V18" s="21"/>
      <c r="W18" s="67"/>
      <c r="X18" s="27"/>
      <c r="Y18" s="28"/>
    </row>
    <row r="19" spans="1:25" s="17" customFormat="1">
      <c r="A19" s="18" t="s">
        <v>64</v>
      </c>
      <c r="B19" s="19" t="s">
        <v>73</v>
      </c>
      <c r="C19" s="20"/>
      <c r="D19" s="19" t="s">
        <v>68</v>
      </c>
      <c r="E19" s="21" t="s">
        <v>74</v>
      </c>
      <c r="F19" s="20">
        <v>4</v>
      </c>
      <c r="G19" s="22" t="s">
        <v>30</v>
      </c>
      <c r="H19" s="20"/>
      <c r="I19" s="20">
        <v>28</v>
      </c>
      <c r="J19" s="20">
        <v>37</v>
      </c>
      <c r="K19" s="20">
        <f t="shared" si="12"/>
        <v>10</v>
      </c>
      <c r="L19" s="20">
        <v>30</v>
      </c>
      <c r="M19" s="20"/>
      <c r="N19" s="23">
        <f t="shared" si="13"/>
        <v>3</v>
      </c>
      <c r="O19" s="24">
        <f t="shared" si="14"/>
        <v>0</v>
      </c>
      <c r="P19" s="21"/>
      <c r="Q19" s="25">
        <f t="shared" si="15"/>
        <v>30</v>
      </c>
      <c r="R19" s="26">
        <f t="shared" si="16"/>
        <v>0</v>
      </c>
      <c r="S19" s="24">
        <f t="shared" si="17"/>
        <v>30</v>
      </c>
      <c r="T19" s="21"/>
      <c r="U19" s="21"/>
      <c r="V19" s="21"/>
      <c r="W19" s="67"/>
      <c r="X19" s="27"/>
      <c r="Y19" s="28"/>
    </row>
    <row r="20" spans="1:25" s="17" customFormat="1">
      <c r="A20" s="18" t="s">
        <v>75</v>
      </c>
      <c r="B20" s="19" t="s">
        <v>76</v>
      </c>
      <c r="C20" s="20"/>
      <c r="D20" s="19" t="s">
        <v>68</v>
      </c>
      <c r="E20" s="21" t="s">
        <v>77</v>
      </c>
      <c r="F20" s="20">
        <v>5</v>
      </c>
      <c r="G20" s="22" t="s">
        <v>30</v>
      </c>
      <c r="H20" s="20"/>
      <c r="I20" s="20">
        <v>28</v>
      </c>
      <c r="J20" s="20">
        <v>37</v>
      </c>
      <c r="K20" s="20">
        <f>J20-I20+1</f>
        <v>10</v>
      </c>
      <c r="L20" s="20">
        <v>30</v>
      </c>
      <c r="M20" s="20"/>
      <c r="N20" s="23">
        <f>L20/K20</f>
        <v>3</v>
      </c>
      <c r="O20" s="24">
        <f>M20/6</f>
        <v>0</v>
      </c>
      <c r="P20" s="21"/>
      <c r="Q20" s="25">
        <f>IF(K20=0,0,L20)</f>
        <v>30</v>
      </c>
      <c r="R20" s="26">
        <f>IF(K20=0,0,M20/1.5)</f>
        <v>0</v>
      </c>
      <c r="S20" s="24">
        <f>P20+Q20+R20</f>
        <v>30</v>
      </c>
      <c r="T20" s="21"/>
      <c r="U20" s="21"/>
      <c r="V20" s="21"/>
      <c r="W20" s="67"/>
      <c r="X20" s="27"/>
      <c r="Y20" s="28"/>
    </row>
    <row r="21" spans="1:25" s="17" customFormat="1">
      <c r="A21" s="18" t="s">
        <v>28</v>
      </c>
      <c r="B21" s="19" t="s">
        <v>78</v>
      </c>
      <c r="C21" s="20"/>
      <c r="D21" s="19" t="s">
        <v>68</v>
      </c>
      <c r="E21" s="21" t="s">
        <v>74</v>
      </c>
      <c r="F21" s="20">
        <v>6</v>
      </c>
      <c r="G21" s="22" t="s">
        <v>72</v>
      </c>
      <c r="H21" s="20"/>
      <c r="I21" s="20">
        <v>28</v>
      </c>
      <c r="J21" s="20">
        <v>42</v>
      </c>
      <c r="K21" s="20">
        <f>J21-I21+1</f>
        <v>15</v>
      </c>
      <c r="L21" s="20">
        <v>30</v>
      </c>
      <c r="M21" s="20"/>
      <c r="N21" s="23">
        <f>L21/K21</f>
        <v>2</v>
      </c>
      <c r="O21" s="24">
        <f>M21/6</f>
        <v>0</v>
      </c>
      <c r="P21" s="21"/>
      <c r="Q21" s="25">
        <f>IF(K21=0,0,L21)</f>
        <v>30</v>
      </c>
      <c r="R21" s="26">
        <f>IF(K21=0,0,M21/1.5)</f>
        <v>0</v>
      </c>
      <c r="S21" s="24">
        <f>P21+Q21+R21</f>
        <v>30</v>
      </c>
      <c r="T21" s="21"/>
      <c r="U21" s="21"/>
      <c r="V21" s="21"/>
      <c r="W21" s="67"/>
      <c r="X21" s="27"/>
      <c r="Y21" s="28"/>
    </row>
    <row r="22" spans="1:25" s="17" customFormat="1">
      <c r="A22" s="18" t="s">
        <v>79</v>
      </c>
      <c r="B22" s="19" t="s">
        <v>80</v>
      </c>
      <c r="C22" s="20"/>
      <c r="D22" s="19" t="s">
        <v>68</v>
      </c>
      <c r="E22" s="21" t="s">
        <v>71</v>
      </c>
      <c r="F22" s="20">
        <v>6</v>
      </c>
      <c r="G22" s="22" t="s">
        <v>41</v>
      </c>
      <c r="H22" s="20"/>
      <c r="I22" s="20">
        <v>28</v>
      </c>
      <c r="J22" s="20">
        <v>42</v>
      </c>
      <c r="K22" s="20">
        <f>J22-I22+1</f>
        <v>15</v>
      </c>
      <c r="L22" s="20">
        <v>10</v>
      </c>
      <c r="M22" s="20"/>
      <c r="N22" s="23">
        <f>L22/K22</f>
        <v>0.66666666666666663</v>
      </c>
      <c r="O22" s="24">
        <f>M22/6</f>
        <v>0</v>
      </c>
      <c r="P22" s="21"/>
      <c r="Q22" s="25">
        <f>IF(K22=0,0,L22)</f>
        <v>10</v>
      </c>
      <c r="R22" s="26">
        <f>IF(K22=0,0,M22/1.5)</f>
        <v>0</v>
      </c>
      <c r="S22" s="24">
        <v>45</v>
      </c>
      <c r="T22" s="21"/>
      <c r="U22" s="21"/>
      <c r="V22" s="21"/>
      <c r="W22" s="67"/>
      <c r="X22" s="27"/>
      <c r="Y22" s="28"/>
    </row>
    <row r="23" spans="1:25" s="17" customFormat="1" ht="15.75" thickBot="1">
      <c r="A23" s="45"/>
      <c r="B23" s="33"/>
      <c r="C23" s="35"/>
      <c r="D23" s="33"/>
      <c r="E23" s="34"/>
      <c r="F23" s="35"/>
      <c r="G23" s="36"/>
      <c r="H23" s="35"/>
      <c r="I23" s="35"/>
      <c r="J23" s="35"/>
      <c r="K23" s="35"/>
      <c r="L23" s="35"/>
      <c r="M23" s="35"/>
      <c r="N23" s="37"/>
      <c r="O23" s="38"/>
      <c r="P23" s="34"/>
      <c r="Q23" s="39"/>
      <c r="R23" s="40"/>
      <c r="S23" s="38"/>
      <c r="T23" s="41">
        <f>SUM(S16:S22)</f>
        <v>225</v>
      </c>
      <c r="U23" s="34">
        <v>270</v>
      </c>
      <c r="V23" s="41">
        <f>SUM(T23:U23)+0.1*SUM(T23:U23)</f>
        <v>544.5</v>
      </c>
      <c r="W23" s="66">
        <v>39</v>
      </c>
      <c r="X23" s="42">
        <v>446</v>
      </c>
      <c r="Y23" s="43">
        <f>V23+W23-X23</f>
        <v>137.5</v>
      </c>
    </row>
    <row r="24" spans="1:25" s="17" customFormat="1">
      <c r="A24" s="6"/>
      <c r="B24" s="7" t="s">
        <v>70</v>
      </c>
      <c r="C24" s="8"/>
      <c r="D24" s="7" t="s">
        <v>81</v>
      </c>
      <c r="E24" s="9" t="s">
        <v>82</v>
      </c>
      <c r="F24" s="8">
        <v>2</v>
      </c>
      <c r="G24" s="10" t="s">
        <v>33</v>
      </c>
      <c r="H24" s="8"/>
      <c r="I24" s="8">
        <v>28</v>
      </c>
      <c r="J24" s="8">
        <v>37</v>
      </c>
      <c r="K24" s="8">
        <f t="shared" ref="K24:K34" si="18">J24-I24+1</f>
        <v>10</v>
      </c>
      <c r="L24" s="8">
        <v>30</v>
      </c>
      <c r="M24" s="8"/>
      <c r="N24" s="11">
        <f t="shared" ref="N24:N34" si="19">L24/K24</f>
        <v>3</v>
      </c>
      <c r="O24" s="12">
        <f t="shared" ref="O24:O34" si="20">M24/6</f>
        <v>0</v>
      </c>
      <c r="P24" s="9"/>
      <c r="Q24" s="13">
        <f t="shared" ref="Q24:Q34" si="21">IF(K24=0,0,L24)</f>
        <v>30</v>
      </c>
      <c r="R24" s="14">
        <f t="shared" ref="R24:R34" si="22">IF(K24=0,0,M24/1.5)</f>
        <v>0</v>
      </c>
      <c r="S24" s="12">
        <f t="shared" ref="S24:S28" si="23">P24+Q24+R24</f>
        <v>30</v>
      </c>
      <c r="T24" s="9"/>
      <c r="U24" s="9"/>
      <c r="V24" s="9"/>
      <c r="W24" s="68"/>
      <c r="X24" s="15"/>
      <c r="Y24" s="16"/>
    </row>
    <row r="25" spans="1:25" s="17" customFormat="1">
      <c r="A25" s="18"/>
      <c r="B25" s="19" t="s">
        <v>67</v>
      </c>
      <c r="C25" s="20"/>
      <c r="D25" s="19" t="s">
        <v>81</v>
      </c>
      <c r="E25" s="21" t="s">
        <v>82</v>
      </c>
      <c r="F25" s="20">
        <v>2</v>
      </c>
      <c r="G25" s="22" t="s">
        <v>30</v>
      </c>
      <c r="H25" s="20"/>
      <c r="I25" s="20">
        <v>28</v>
      </c>
      <c r="J25" s="20">
        <v>37</v>
      </c>
      <c r="K25" s="20">
        <f t="shared" si="18"/>
        <v>10</v>
      </c>
      <c r="L25" s="20">
        <v>30</v>
      </c>
      <c r="M25" s="20"/>
      <c r="N25" s="23">
        <f t="shared" si="19"/>
        <v>3</v>
      </c>
      <c r="O25" s="24">
        <f t="shared" si="20"/>
        <v>0</v>
      </c>
      <c r="P25" s="21"/>
      <c r="Q25" s="25">
        <f t="shared" si="21"/>
        <v>30</v>
      </c>
      <c r="R25" s="26">
        <f t="shared" si="22"/>
        <v>0</v>
      </c>
      <c r="S25" s="24">
        <f t="shared" si="23"/>
        <v>30</v>
      </c>
      <c r="T25" s="21"/>
      <c r="U25" s="21"/>
      <c r="V25" s="21"/>
      <c r="W25" s="67"/>
      <c r="X25" s="27"/>
      <c r="Y25" s="28"/>
    </row>
    <row r="26" spans="1:25" s="17" customFormat="1">
      <c r="A26" s="18"/>
      <c r="B26" s="19" t="s">
        <v>83</v>
      </c>
      <c r="C26" s="20"/>
      <c r="D26" s="19" t="s">
        <v>81</v>
      </c>
      <c r="E26" s="21" t="s">
        <v>34</v>
      </c>
      <c r="F26" s="20">
        <v>4</v>
      </c>
      <c r="G26" s="22" t="s">
        <v>33</v>
      </c>
      <c r="H26" s="20"/>
      <c r="I26" s="20">
        <v>28</v>
      </c>
      <c r="J26" s="20">
        <v>37</v>
      </c>
      <c r="K26" s="20">
        <f t="shared" si="18"/>
        <v>10</v>
      </c>
      <c r="L26" s="20">
        <v>30</v>
      </c>
      <c r="M26" s="20"/>
      <c r="N26" s="23">
        <f t="shared" si="19"/>
        <v>3</v>
      </c>
      <c r="O26" s="24">
        <f t="shared" si="20"/>
        <v>0</v>
      </c>
      <c r="P26" s="21"/>
      <c r="Q26" s="25">
        <f t="shared" si="21"/>
        <v>30</v>
      </c>
      <c r="R26" s="26">
        <f t="shared" si="22"/>
        <v>0</v>
      </c>
      <c r="S26" s="24">
        <f t="shared" si="23"/>
        <v>30</v>
      </c>
      <c r="T26" s="21"/>
      <c r="U26" s="21"/>
      <c r="V26" s="21"/>
      <c r="W26" s="67"/>
      <c r="X26" s="27"/>
      <c r="Y26" s="28"/>
    </row>
    <row r="27" spans="1:25" s="17" customFormat="1">
      <c r="A27" s="18"/>
      <c r="B27" s="19" t="s">
        <v>84</v>
      </c>
      <c r="C27" s="20"/>
      <c r="D27" s="19" t="s">
        <v>81</v>
      </c>
      <c r="E27" s="21" t="s">
        <v>34</v>
      </c>
      <c r="F27" s="20">
        <v>4</v>
      </c>
      <c r="G27" s="22" t="s">
        <v>30</v>
      </c>
      <c r="H27" s="20"/>
      <c r="I27" s="20">
        <v>28</v>
      </c>
      <c r="J27" s="20">
        <v>37</v>
      </c>
      <c r="K27" s="20">
        <f t="shared" si="18"/>
        <v>10</v>
      </c>
      <c r="L27" s="20">
        <v>30</v>
      </c>
      <c r="M27" s="20"/>
      <c r="N27" s="23">
        <f t="shared" si="19"/>
        <v>3</v>
      </c>
      <c r="O27" s="24">
        <f t="shared" si="20"/>
        <v>0</v>
      </c>
      <c r="P27" s="21"/>
      <c r="Q27" s="25">
        <f t="shared" si="21"/>
        <v>30</v>
      </c>
      <c r="R27" s="26">
        <f t="shared" si="22"/>
        <v>0</v>
      </c>
      <c r="S27" s="24">
        <f t="shared" si="23"/>
        <v>30</v>
      </c>
      <c r="T27" s="21"/>
      <c r="U27" s="21"/>
      <c r="V27" s="21"/>
      <c r="W27" s="67"/>
      <c r="X27" s="27"/>
      <c r="Y27" s="28"/>
    </row>
    <row r="28" spans="1:25" s="17" customFormat="1">
      <c r="A28" s="18"/>
      <c r="B28" s="19" t="s">
        <v>85</v>
      </c>
      <c r="C28" s="20"/>
      <c r="D28" s="19" t="s">
        <v>81</v>
      </c>
      <c r="E28" s="21" t="s">
        <v>34</v>
      </c>
      <c r="F28" s="20">
        <v>4</v>
      </c>
      <c r="G28" s="22" t="s">
        <v>72</v>
      </c>
      <c r="H28" s="20"/>
      <c r="I28" s="20">
        <v>28</v>
      </c>
      <c r="J28" s="20">
        <v>37</v>
      </c>
      <c r="K28" s="20">
        <f t="shared" si="18"/>
        <v>10</v>
      </c>
      <c r="L28" s="20">
        <v>30</v>
      </c>
      <c r="M28" s="20"/>
      <c r="N28" s="23">
        <f t="shared" si="19"/>
        <v>3</v>
      </c>
      <c r="O28" s="24">
        <f t="shared" si="20"/>
        <v>0</v>
      </c>
      <c r="P28" s="21"/>
      <c r="Q28" s="25">
        <f t="shared" si="21"/>
        <v>30</v>
      </c>
      <c r="R28" s="26">
        <f t="shared" si="22"/>
        <v>0</v>
      </c>
      <c r="S28" s="24">
        <f t="shared" si="23"/>
        <v>30</v>
      </c>
      <c r="T28" s="21"/>
      <c r="U28" s="21"/>
      <c r="V28" s="21"/>
      <c r="W28" s="67"/>
      <c r="X28" s="27"/>
      <c r="Y28" s="28"/>
    </row>
    <row r="29" spans="1:25" s="17" customFormat="1">
      <c r="A29" s="18"/>
      <c r="B29" s="19" t="s">
        <v>86</v>
      </c>
      <c r="C29" s="20"/>
      <c r="D29" s="19" t="s">
        <v>87</v>
      </c>
      <c r="E29" s="21" t="s">
        <v>88</v>
      </c>
      <c r="F29" s="20">
        <v>4</v>
      </c>
      <c r="G29" s="22" t="s">
        <v>41</v>
      </c>
      <c r="H29" s="20"/>
      <c r="I29" s="20">
        <v>37</v>
      </c>
      <c r="J29" s="20">
        <v>42</v>
      </c>
      <c r="K29" s="20">
        <f t="shared" si="18"/>
        <v>6</v>
      </c>
      <c r="L29" s="20">
        <v>30</v>
      </c>
      <c r="M29" s="20"/>
      <c r="N29" s="23">
        <f t="shared" si="19"/>
        <v>5</v>
      </c>
      <c r="O29" s="24">
        <f t="shared" si="20"/>
        <v>0</v>
      </c>
      <c r="P29" s="21"/>
      <c r="Q29" s="25">
        <f t="shared" si="21"/>
        <v>30</v>
      </c>
      <c r="R29" s="26">
        <f t="shared" si="22"/>
        <v>0</v>
      </c>
      <c r="S29" s="24">
        <f>P29+Q29+R29</f>
        <v>30</v>
      </c>
      <c r="T29" s="21"/>
      <c r="U29" s="21"/>
      <c r="V29" s="21"/>
      <c r="W29" s="67"/>
      <c r="X29" s="27"/>
      <c r="Y29" s="28"/>
    </row>
    <row r="30" spans="1:25" s="17" customFormat="1">
      <c r="A30" s="18" t="s">
        <v>57</v>
      </c>
      <c r="B30" s="19" t="s">
        <v>42</v>
      </c>
      <c r="C30" s="20"/>
      <c r="D30" s="19" t="s">
        <v>81</v>
      </c>
      <c r="E30" s="21" t="s">
        <v>61</v>
      </c>
      <c r="F30" s="20">
        <v>5</v>
      </c>
      <c r="G30" s="22" t="s">
        <v>89</v>
      </c>
      <c r="H30" s="20"/>
      <c r="I30" s="20">
        <v>28</v>
      </c>
      <c r="J30" s="20">
        <v>42</v>
      </c>
      <c r="K30" s="20">
        <f t="shared" si="18"/>
        <v>15</v>
      </c>
      <c r="L30" s="20">
        <v>30</v>
      </c>
      <c r="M30" s="20"/>
      <c r="N30" s="23">
        <f t="shared" si="19"/>
        <v>2</v>
      </c>
      <c r="O30" s="24">
        <f t="shared" si="20"/>
        <v>0</v>
      </c>
      <c r="P30" s="21"/>
      <c r="Q30" s="25">
        <f t="shared" si="21"/>
        <v>30</v>
      </c>
      <c r="R30" s="26">
        <f t="shared" si="22"/>
        <v>0</v>
      </c>
      <c r="S30" s="24">
        <f>P30+Q30+R30</f>
        <v>30</v>
      </c>
      <c r="T30" s="21"/>
      <c r="U30" s="21"/>
      <c r="V30" s="21"/>
      <c r="W30" s="67"/>
      <c r="X30" s="27"/>
      <c r="Y30" s="28"/>
    </row>
    <row r="31" spans="1:25" s="17" customFormat="1">
      <c r="A31" s="18" t="s">
        <v>79</v>
      </c>
      <c r="B31" s="19" t="s">
        <v>90</v>
      </c>
      <c r="C31" s="20"/>
      <c r="D31" s="19" t="s">
        <v>87</v>
      </c>
      <c r="E31" s="21" t="s">
        <v>91</v>
      </c>
      <c r="F31" s="20">
        <v>5</v>
      </c>
      <c r="G31" s="22" t="s">
        <v>92</v>
      </c>
      <c r="H31" s="20"/>
      <c r="I31" s="20">
        <v>28</v>
      </c>
      <c r="J31" s="20">
        <v>42</v>
      </c>
      <c r="K31" s="20">
        <f t="shared" si="18"/>
        <v>15</v>
      </c>
      <c r="L31" s="20">
        <v>30</v>
      </c>
      <c r="M31" s="20"/>
      <c r="N31" s="23">
        <f t="shared" si="19"/>
        <v>2</v>
      </c>
      <c r="O31" s="24">
        <f t="shared" si="20"/>
        <v>0</v>
      </c>
      <c r="P31" s="21"/>
      <c r="Q31" s="25">
        <f t="shared" si="21"/>
        <v>30</v>
      </c>
      <c r="R31" s="26">
        <f t="shared" si="22"/>
        <v>0</v>
      </c>
      <c r="S31" s="24">
        <v>30</v>
      </c>
      <c r="T31" s="21"/>
      <c r="U31" s="21"/>
      <c r="V31" s="21"/>
      <c r="W31" s="67"/>
      <c r="X31" s="27"/>
      <c r="Y31" s="28"/>
    </row>
    <row r="32" spans="1:25" s="17" customFormat="1">
      <c r="A32" s="18" t="s">
        <v>49</v>
      </c>
      <c r="B32" s="19" t="s">
        <v>50</v>
      </c>
      <c r="C32" s="20"/>
      <c r="D32" s="19" t="s">
        <v>87</v>
      </c>
      <c r="E32" s="21" t="s">
        <v>61</v>
      </c>
      <c r="F32" s="20">
        <v>5</v>
      </c>
      <c r="G32" s="22" t="s">
        <v>93</v>
      </c>
      <c r="H32" s="20"/>
      <c r="I32" s="20">
        <v>28</v>
      </c>
      <c r="J32" s="20">
        <v>37</v>
      </c>
      <c r="K32" s="20">
        <f t="shared" si="18"/>
        <v>10</v>
      </c>
      <c r="L32" s="20">
        <v>30</v>
      </c>
      <c r="M32" s="20"/>
      <c r="N32" s="23">
        <f t="shared" si="19"/>
        <v>3</v>
      </c>
      <c r="O32" s="24">
        <f t="shared" si="20"/>
        <v>0</v>
      </c>
      <c r="P32" s="21"/>
      <c r="Q32" s="25">
        <f t="shared" si="21"/>
        <v>30</v>
      </c>
      <c r="R32" s="26">
        <f t="shared" si="22"/>
        <v>0</v>
      </c>
      <c r="S32" s="24">
        <f>P32+Q32+R32</f>
        <v>30</v>
      </c>
      <c r="T32" s="21"/>
      <c r="U32" s="21"/>
      <c r="V32" s="21"/>
      <c r="W32" s="67"/>
      <c r="X32" s="27"/>
      <c r="Y32" s="28"/>
    </row>
    <row r="33" spans="1:25" s="17" customFormat="1">
      <c r="A33" s="31"/>
      <c r="B33" s="19" t="s">
        <v>94</v>
      </c>
      <c r="C33" s="21"/>
      <c r="D33" s="19" t="s">
        <v>81</v>
      </c>
      <c r="E33" s="21" t="s">
        <v>34</v>
      </c>
      <c r="F33" s="20">
        <v>6</v>
      </c>
      <c r="G33" s="22" t="s">
        <v>33</v>
      </c>
      <c r="H33" s="21"/>
      <c r="I33" s="20">
        <v>28</v>
      </c>
      <c r="J33" s="20">
        <v>37</v>
      </c>
      <c r="K33" s="20">
        <f t="shared" si="18"/>
        <v>10</v>
      </c>
      <c r="L33" s="20">
        <v>30</v>
      </c>
      <c r="M33" s="21"/>
      <c r="N33" s="23">
        <f t="shared" si="19"/>
        <v>3</v>
      </c>
      <c r="O33" s="24">
        <f t="shared" si="20"/>
        <v>0</v>
      </c>
      <c r="P33" s="21"/>
      <c r="Q33" s="25">
        <f t="shared" si="21"/>
        <v>30</v>
      </c>
      <c r="R33" s="26">
        <f t="shared" si="22"/>
        <v>0</v>
      </c>
      <c r="S33" s="24">
        <f>P33+Q33+R33</f>
        <v>30</v>
      </c>
      <c r="T33" s="21"/>
      <c r="U33" s="21"/>
      <c r="V33" s="21"/>
      <c r="W33" s="67"/>
      <c r="X33" s="27"/>
      <c r="Y33" s="28"/>
    </row>
    <row r="34" spans="1:25" s="17" customFormat="1">
      <c r="A34" s="18"/>
      <c r="B34" s="19" t="s">
        <v>95</v>
      </c>
      <c r="C34" s="20"/>
      <c r="D34" s="19" t="s">
        <v>81</v>
      </c>
      <c r="E34" s="21" t="s">
        <v>34</v>
      </c>
      <c r="F34" s="20">
        <v>6</v>
      </c>
      <c r="G34" s="22" t="s">
        <v>30</v>
      </c>
      <c r="H34" s="20"/>
      <c r="I34" s="20">
        <v>28</v>
      </c>
      <c r="J34" s="20">
        <v>37</v>
      </c>
      <c r="K34" s="20">
        <f t="shared" si="18"/>
        <v>10</v>
      </c>
      <c r="L34" s="20">
        <v>30</v>
      </c>
      <c r="M34" s="20"/>
      <c r="N34" s="23">
        <f t="shared" si="19"/>
        <v>3</v>
      </c>
      <c r="O34" s="24">
        <f t="shared" si="20"/>
        <v>0</v>
      </c>
      <c r="P34" s="21"/>
      <c r="Q34" s="25">
        <f t="shared" si="21"/>
        <v>30</v>
      </c>
      <c r="R34" s="26">
        <f t="shared" si="22"/>
        <v>0</v>
      </c>
      <c r="S34" s="24">
        <f>P34+Q34+R34</f>
        <v>30</v>
      </c>
      <c r="T34" s="21"/>
      <c r="U34" s="21"/>
      <c r="V34" s="21"/>
      <c r="W34" s="67"/>
      <c r="X34" s="27"/>
      <c r="Y34" s="28"/>
    </row>
    <row r="35" spans="1:25" s="17" customFormat="1" ht="15.75" thickBot="1">
      <c r="A35" s="45"/>
      <c r="B35" s="33"/>
      <c r="C35" s="35"/>
      <c r="D35" s="33"/>
      <c r="E35" s="34"/>
      <c r="F35" s="35"/>
      <c r="G35" s="36"/>
      <c r="H35" s="35"/>
      <c r="I35" s="35"/>
      <c r="J35" s="35"/>
      <c r="K35" s="35"/>
      <c r="L35" s="35"/>
      <c r="M35" s="35"/>
      <c r="N35" s="37"/>
      <c r="O35" s="38"/>
      <c r="P35" s="34"/>
      <c r="Q35" s="39"/>
      <c r="R35" s="40"/>
      <c r="S35" s="38"/>
      <c r="T35" s="41">
        <f>SUM(S24:S34)</f>
        <v>330</v>
      </c>
      <c r="U35" s="34">
        <v>130</v>
      </c>
      <c r="V35" s="41">
        <f>SUM(T35:U35)+0.1*SUM(T35:U35)</f>
        <v>506</v>
      </c>
      <c r="W35" s="66">
        <v>39</v>
      </c>
      <c r="X35" s="42">
        <v>446</v>
      </c>
      <c r="Y35" s="43">
        <f>V35+W35-X35</f>
        <v>99</v>
      </c>
    </row>
    <row r="36" spans="1:25" s="17" customFormat="1" ht="15.75" thickBot="1">
      <c r="A36" s="18" t="s">
        <v>96</v>
      </c>
      <c r="B36" s="19" t="s">
        <v>39</v>
      </c>
      <c r="C36" s="20"/>
      <c r="D36" s="7" t="s">
        <v>97</v>
      </c>
      <c r="E36" s="21" t="s">
        <v>52</v>
      </c>
      <c r="F36" s="20">
        <v>3</v>
      </c>
      <c r="G36" s="22" t="s">
        <v>37</v>
      </c>
      <c r="H36" s="20"/>
      <c r="I36" s="20">
        <v>28</v>
      </c>
      <c r="J36" s="20">
        <v>42</v>
      </c>
      <c r="K36" s="20">
        <f>J36-I36+1</f>
        <v>15</v>
      </c>
      <c r="L36" s="20">
        <v>75</v>
      </c>
      <c r="M36" s="20"/>
      <c r="N36" s="23">
        <f>L36/K36</f>
        <v>5</v>
      </c>
      <c r="O36" s="24">
        <f>M36/6</f>
        <v>0</v>
      </c>
      <c r="P36" s="21"/>
      <c r="Q36" s="25">
        <f>IF(K36=0,0,L36)</f>
        <v>75</v>
      </c>
      <c r="R36" s="26">
        <f>IF(K36=0,0,M36/1.5)</f>
        <v>0</v>
      </c>
      <c r="S36" s="24">
        <f>P36+Q36+R36</f>
        <v>75</v>
      </c>
      <c r="T36" s="21"/>
      <c r="U36" s="21"/>
      <c r="V36" s="21"/>
      <c r="W36" s="67"/>
      <c r="X36" s="27"/>
      <c r="Y36" s="28"/>
    </row>
    <row r="37" spans="1:25" s="17" customFormat="1">
      <c r="A37" s="6" t="s">
        <v>64</v>
      </c>
      <c r="B37" s="7" t="s">
        <v>45</v>
      </c>
      <c r="C37" s="8"/>
      <c r="D37" s="7" t="s">
        <v>97</v>
      </c>
      <c r="E37" s="9" t="s">
        <v>52</v>
      </c>
      <c r="F37" s="8">
        <v>4</v>
      </c>
      <c r="G37" s="10" t="s">
        <v>53</v>
      </c>
      <c r="H37" s="8"/>
      <c r="I37" s="8">
        <v>28</v>
      </c>
      <c r="J37" s="8">
        <v>42</v>
      </c>
      <c r="K37" s="8">
        <f>J37-I37+1</f>
        <v>15</v>
      </c>
      <c r="L37" s="8">
        <v>60</v>
      </c>
      <c r="M37" s="8"/>
      <c r="N37" s="11">
        <f>L37/K37</f>
        <v>4</v>
      </c>
      <c r="O37" s="12">
        <f>M37/6</f>
        <v>0</v>
      </c>
      <c r="P37" s="9"/>
      <c r="Q37" s="13">
        <f>IF(K37=0,0,L37)</f>
        <v>60</v>
      </c>
      <c r="R37" s="14">
        <f>IF(K37=0,0,M37/1.5)</f>
        <v>0</v>
      </c>
      <c r="S37" s="12">
        <f>P37+Q37+R37</f>
        <v>60</v>
      </c>
      <c r="T37" s="9"/>
      <c r="U37" s="9"/>
      <c r="V37" s="9"/>
      <c r="W37" s="68"/>
      <c r="X37" s="15"/>
      <c r="Y37" s="16"/>
    </row>
    <row r="38" spans="1:25" s="17" customFormat="1" ht="15.75" thickBot="1">
      <c r="A38" s="45"/>
      <c r="B38" s="33"/>
      <c r="C38" s="35"/>
      <c r="D38" s="33"/>
      <c r="E38" s="34"/>
      <c r="F38" s="35"/>
      <c r="G38" s="36"/>
      <c r="H38" s="35"/>
      <c r="I38" s="35"/>
      <c r="J38" s="35"/>
      <c r="K38" s="35"/>
      <c r="L38" s="35"/>
      <c r="M38" s="35"/>
      <c r="N38" s="37"/>
      <c r="O38" s="38"/>
      <c r="P38" s="34"/>
      <c r="Q38" s="39"/>
      <c r="R38" s="40"/>
      <c r="S38" s="38"/>
      <c r="T38" s="41">
        <f>SUM(S36:S37)</f>
        <v>135</v>
      </c>
      <c r="U38" s="34">
        <v>375</v>
      </c>
      <c r="V38" s="41">
        <f>SUM(T38:U38)+0.1*SUM(T38:U38)</f>
        <v>561</v>
      </c>
      <c r="W38" s="66">
        <v>39</v>
      </c>
      <c r="X38" s="42">
        <v>446</v>
      </c>
      <c r="Y38" s="43">
        <f>V38+W38-X38</f>
        <v>154</v>
      </c>
    </row>
    <row r="39" spans="1:25" s="17" customFormat="1">
      <c r="A39" s="6" t="s">
        <v>98</v>
      </c>
      <c r="B39" s="7" t="s">
        <v>99</v>
      </c>
      <c r="C39" s="8"/>
      <c r="D39" s="7" t="s">
        <v>100</v>
      </c>
      <c r="E39" s="9" t="s">
        <v>77</v>
      </c>
      <c r="F39" s="8">
        <v>3</v>
      </c>
      <c r="G39" s="10" t="s">
        <v>30</v>
      </c>
      <c r="H39" s="8"/>
      <c r="I39" s="8">
        <v>28</v>
      </c>
      <c r="J39" s="8">
        <v>37</v>
      </c>
      <c r="K39" s="8">
        <f>J39-I39+1</f>
        <v>10</v>
      </c>
      <c r="L39" s="8">
        <v>30</v>
      </c>
      <c r="M39" s="8"/>
      <c r="N39" s="11">
        <f>L39/K39</f>
        <v>3</v>
      </c>
      <c r="O39" s="12">
        <f>M39/6</f>
        <v>0</v>
      </c>
      <c r="P39" s="9"/>
      <c r="Q39" s="13">
        <f>IF(K39=0,0,L39)</f>
        <v>30</v>
      </c>
      <c r="R39" s="14">
        <f>IF(K39=0,0,M39/1.5)</f>
        <v>0</v>
      </c>
      <c r="S39" s="12">
        <f>P39+Q39+R39</f>
        <v>30</v>
      </c>
      <c r="T39" s="9"/>
      <c r="U39" s="9"/>
      <c r="V39" s="9"/>
      <c r="W39" s="68"/>
      <c r="X39" s="15"/>
      <c r="Y39" s="16"/>
    </row>
    <row r="40" spans="1:25" s="17" customFormat="1">
      <c r="A40" s="18" t="s">
        <v>101</v>
      </c>
      <c r="B40" s="19" t="s">
        <v>102</v>
      </c>
      <c r="C40" s="20"/>
      <c r="D40" s="19" t="s">
        <v>100</v>
      </c>
      <c r="E40" s="21" t="s">
        <v>77</v>
      </c>
      <c r="F40" s="20">
        <v>3</v>
      </c>
      <c r="G40" s="22" t="s">
        <v>33</v>
      </c>
      <c r="H40" s="20"/>
      <c r="I40" s="20">
        <v>28</v>
      </c>
      <c r="J40" s="20">
        <v>37</v>
      </c>
      <c r="K40" s="20">
        <f>J40-I40+1</f>
        <v>10</v>
      </c>
      <c r="L40" s="20">
        <v>30</v>
      </c>
      <c r="M40" s="20"/>
      <c r="N40" s="23">
        <f>L40/K40</f>
        <v>3</v>
      </c>
      <c r="O40" s="24">
        <f>M40/6</f>
        <v>0</v>
      </c>
      <c r="P40" s="21"/>
      <c r="Q40" s="25">
        <f>IF(K40=0,0,L40)</f>
        <v>30</v>
      </c>
      <c r="R40" s="26">
        <f>IF(K40=0,0,M40/1.5)</f>
        <v>0</v>
      </c>
      <c r="S40" s="24">
        <f>P40+Q40+R40</f>
        <v>30</v>
      </c>
      <c r="T40" s="21"/>
      <c r="U40" s="21"/>
      <c r="V40" s="21"/>
      <c r="W40" s="67"/>
      <c r="X40" s="27"/>
      <c r="Y40" s="28"/>
    </row>
    <row r="41" spans="1:25" s="17" customFormat="1">
      <c r="A41" s="31" t="s">
        <v>103</v>
      </c>
      <c r="B41" s="19" t="s">
        <v>104</v>
      </c>
      <c r="C41" s="21"/>
      <c r="D41" s="19" t="s">
        <v>100</v>
      </c>
      <c r="E41" s="21" t="s">
        <v>77</v>
      </c>
      <c r="F41" s="20">
        <v>4</v>
      </c>
      <c r="G41" s="22" t="s">
        <v>33</v>
      </c>
      <c r="H41" s="21"/>
      <c r="I41" s="20">
        <v>28</v>
      </c>
      <c r="J41" s="20">
        <v>37</v>
      </c>
      <c r="K41" s="20">
        <f>J41-I41+1</f>
        <v>10</v>
      </c>
      <c r="L41" s="20">
        <v>30</v>
      </c>
      <c r="M41" s="21"/>
      <c r="N41" s="23">
        <f>L41/K41</f>
        <v>3</v>
      </c>
      <c r="O41" s="24">
        <f>M41/6</f>
        <v>0</v>
      </c>
      <c r="P41" s="21"/>
      <c r="Q41" s="25">
        <f>IF(K41=0,0,L41)</f>
        <v>30</v>
      </c>
      <c r="R41" s="26">
        <f>IF(K41=0,0,M41/1.5)</f>
        <v>0</v>
      </c>
      <c r="S41" s="24">
        <f>P41+Q41+R41</f>
        <v>30</v>
      </c>
      <c r="T41" s="21"/>
      <c r="U41" s="21"/>
      <c r="V41" s="21"/>
      <c r="W41" s="67"/>
      <c r="X41" s="27"/>
      <c r="Y41" s="28"/>
    </row>
    <row r="42" spans="1:25" s="17" customFormat="1" ht="15.75" thickBot="1">
      <c r="A42" s="45"/>
      <c r="B42" s="33"/>
      <c r="C42" s="35"/>
      <c r="D42" s="33"/>
      <c r="E42" s="34"/>
      <c r="F42" s="35"/>
      <c r="G42" s="36"/>
      <c r="H42" s="35"/>
      <c r="I42" s="35"/>
      <c r="J42" s="35"/>
      <c r="K42" s="35"/>
      <c r="L42" s="35"/>
      <c r="M42" s="35"/>
      <c r="N42" s="37"/>
      <c r="O42" s="38"/>
      <c r="P42" s="34"/>
      <c r="Q42" s="39"/>
      <c r="R42" s="40"/>
      <c r="S42" s="38"/>
      <c r="T42" s="41">
        <f>SUM(S39:S41)</f>
        <v>90</v>
      </c>
      <c r="U42" s="34">
        <v>165</v>
      </c>
      <c r="V42" s="41">
        <f>SUM(T42:U42)+0.1*SUM(T42:U42)</f>
        <v>280.5</v>
      </c>
      <c r="W42" s="66">
        <v>135</v>
      </c>
      <c r="X42" s="42">
        <v>270</v>
      </c>
      <c r="Y42" s="43">
        <f>V42+W42-X42</f>
        <v>145.5</v>
      </c>
    </row>
    <row r="43" spans="1:25" s="17" customFormat="1">
      <c r="A43" s="6" t="s">
        <v>64</v>
      </c>
      <c r="B43" s="7" t="s">
        <v>73</v>
      </c>
      <c r="C43" s="8"/>
      <c r="D43" s="7" t="s">
        <v>105</v>
      </c>
      <c r="E43" s="9" t="s">
        <v>52</v>
      </c>
      <c r="F43" s="8">
        <v>2</v>
      </c>
      <c r="G43" s="10" t="s">
        <v>106</v>
      </c>
      <c r="H43" s="8"/>
      <c r="I43" s="8">
        <v>28</v>
      </c>
      <c r="J43" s="8">
        <v>42</v>
      </c>
      <c r="K43" s="8">
        <f t="shared" ref="K43:K49" si="24">J43-I43+1</f>
        <v>15</v>
      </c>
      <c r="L43" s="8">
        <v>60</v>
      </c>
      <c r="M43" s="8"/>
      <c r="N43" s="11">
        <f t="shared" ref="N43:N49" si="25">L43/K43</f>
        <v>4</v>
      </c>
      <c r="O43" s="12">
        <f t="shared" ref="O43:O49" si="26">M43/6</f>
        <v>0</v>
      </c>
      <c r="P43" s="9"/>
      <c r="Q43" s="13">
        <f t="shared" ref="Q43:Q49" si="27">IF(K43=0,0,L43)</f>
        <v>60</v>
      </c>
      <c r="R43" s="14">
        <f t="shared" ref="R43:R49" si="28">IF(K43=0,0,M43/1.5)</f>
        <v>0</v>
      </c>
      <c r="S43" s="12">
        <f t="shared" ref="S43:S49" si="29">P43+Q43+R43</f>
        <v>60</v>
      </c>
      <c r="T43" s="9"/>
      <c r="U43" s="9"/>
      <c r="V43" s="9"/>
      <c r="W43" s="68"/>
      <c r="X43" s="15"/>
      <c r="Y43" s="16"/>
    </row>
    <row r="44" spans="1:25" s="17" customFormat="1">
      <c r="A44" s="18" t="s">
        <v>57</v>
      </c>
      <c r="B44" s="19" t="s">
        <v>62</v>
      </c>
      <c r="C44" s="20"/>
      <c r="D44" s="19" t="s">
        <v>105</v>
      </c>
      <c r="E44" s="21" t="s">
        <v>52</v>
      </c>
      <c r="F44" s="20">
        <v>4</v>
      </c>
      <c r="G44" s="22" t="s">
        <v>107</v>
      </c>
      <c r="H44" s="20"/>
      <c r="I44" s="20">
        <v>28</v>
      </c>
      <c r="J44" s="20">
        <v>42</v>
      </c>
      <c r="K44" s="20">
        <f t="shared" si="24"/>
        <v>15</v>
      </c>
      <c r="L44" s="20">
        <v>60</v>
      </c>
      <c r="M44" s="20"/>
      <c r="N44" s="23">
        <f t="shared" si="25"/>
        <v>4</v>
      </c>
      <c r="O44" s="24">
        <f t="shared" si="26"/>
        <v>0</v>
      </c>
      <c r="P44" s="21"/>
      <c r="Q44" s="25">
        <f t="shared" si="27"/>
        <v>60</v>
      </c>
      <c r="R44" s="26">
        <f t="shared" si="28"/>
        <v>0</v>
      </c>
      <c r="S44" s="24">
        <f t="shared" si="29"/>
        <v>60</v>
      </c>
      <c r="T44" s="21"/>
      <c r="U44" s="21"/>
      <c r="V44" s="21"/>
      <c r="W44" s="67"/>
      <c r="X44" s="27"/>
      <c r="Y44" s="28"/>
    </row>
    <row r="45" spans="1:25" s="17" customFormat="1">
      <c r="A45" s="18" t="s">
        <v>43</v>
      </c>
      <c r="B45" s="19" t="s">
        <v>108</v>
      </c>
      <c r="C45" s="20"/>
      <c r="D45" s="19" t="s">
        <v>105</v>
      </c>
      <c r="E45" s="21" t="s">
        <v>40</v>
      </c>
      <c r="F45" s="20">
        <v>5</v>
      </c>
      <c r="G45" s="22" t="s">
        <v>33</v>
      </c>
      <c r="H45" s="20"/>
      <c r="I45" s="20">
        <v>20</v>
      </c>
      <c r="J45" s="20">
        <v>32</v>
      </c>
      <c r="K45" s="20">
        <f t="shared" si="24"/>
        <v>13</v>
      </c>
      <c r="L45" s="20">
        <v>30</v>
      </c>
      <c r="M45" s="20"/>
      <c r="N45" s="23">
        <f t="shared" si="25"/>
        <v>2.3076923076923075</v>
      </c>
      <c r="O45" s="24">
        <f t="shared" si="26"/>
        <v>0</v>
      </c>
      <c r="P45" s="21"/>
      <c r="Q45" s="25">
        <f t="shared" si="27"/>
        <v>30</v>
      </c>
      <c r="R45" s="26">
        <f t="shared" si="28"/>
        <v>0</v>
      </c>
      <c r="S45" s="24">
        <f t="shared" si="29"/>
        <v>30</v>
      </c>
      <c r="T45" s="21"/>
      <c r="U45" s="21"/>
      <c r="V45" s="21"/>
      <c r="W45" s="67"/>
      <c r="X45" s="27"/>
      <c r="Y45" s="28"/>
    </row>
    <row r="46" spans="1:25" s="17" customFormat="1">
      <c r="A46" s="18" t="s">
        <v>43</v>
      </c>
      <c r="B46" s="19" t="s">
        <v>109</v>
      </c>
      <c r="C46" s="20"/>
      <c r="D46" s="19" t="s">
        <v>105</v>
      </c>
      <c r="E46" s="21" t="s">
        <v>40</v>
      </c>
      <c r="F46" s="20">
        <v>5</v>
      </c>
      <c r="G46" s="22" t="s">
        <v>30</v>
      </c>
      <c r="H46" s="20"/>
      <c r="I46" s="20">
        <v>20</v>
      </c>
      <c r="J46" s="20">
        <v>32</v>
      </c>
      <c r="K46" s="20">
        <f t="shared" si="24"/>
        <v>13</v>
      </c>
      <c r="L46" s="20">
        <v>30</v>
      </c>
      <c r="M46" s="20"/>
      <c r="N46" s="23">
        <f t="shared" si="25"/>
        <v>2.3076923076923075</v>
      </c>
      <c r="O46" s="24">
        <f t="shared" si="26"/>
        <v>0</v>
      </c>
      <c r="P46" s="21"/>
      <c r="Q46" s="25">
        <f t="shared" si="27"/>
        <v>30</v>
      </c>
      <c r="R46" s="26">
        <f t="shared" si="28"/>
        <v>0</v>
      </c>
      <c r="S46" s="24">
        <f t="shared" si="29"/>
        <v>30</v>
      </c>
      <c r="T46" s="21"/>
      <c r="U46" s="21"/>
      <c r="V46" s="21"/>
      <c r="W46" s="67"/>
      <c r="X46" s="27"/>
      <c r="Y46" s="28"/>
    </row>
    <row r="47" spans="1:25" s="17" customFormat="1">
      <c r="A47" s="18"/>
      <c r="B47" s="19" t="s">
        <v>110</v>
      </c>
      <c r="C47" s="20"/>
      <c r="D47" s="19" t="s">
        <v>105</v>
      </c>
      <c r="E47" s="21" t="s">
        <v>91</v>
      </c>
      <c r="F47" s="20">
        <v>5</v>
      </c>
      <c r="G47" s="22" t="s">
        <v>92</v>
      </c>
      <c r="H47" s="20"/>
      <c r="I47" s="20">
        <v>28</v>
      </c>
      <c r="J47" s="20">
        <v>42</v>
      </c>
      <c r="K47" s="20">
        <f>J47-I47+1</f>
        <v>15</v>
      </c>
      <c r="L47" s="20">
        <v>30</v>
      </c>
      <c r="M47" s="20"/>
      <c r="N47" s="23">
        <f>L47/K47</f>
        <v>2</v>
      </c>
      <c r="O47" s="24">
        <f>M47/6</f>
        <v>0</v>
      </c>
      <c r="P47" s="21"/>
      <c r="Q47" s="25">
        <v>30</v>
      </c>
      <c r="R47" s="26">
        <f>IF(K47=0,0,M47/1.5)</f>
        <v>0</v>
      </c>
      <c r="S47" s="24">
        <f>P47+Q47+R47</f>
        <v>30</v>
      </c>
      <c r="T47" s="21"/>
      <c r="U47" s="21"/>
      <c r="V47" s="21"/>
      <c r="W47" s="67"/>
      <c r="X47" s="27"/>
      <c r="Y47" s="28"/>
    </row>
    <row r="48" spans="1:25" s="17" customFormat="1">
      <c r="A48" s="18" t="s">
        <v>57</v>
      </c>
      <c r="B48" s="19" t="s">
        <v>42</v>
      </c>
      <c r="C48" s="20"/>
      <c r="D48" s="19" t="s">
        <v>105</v>
      </c>
      <c r="E48" s="21" t="s">
        <v>52</v>
      </c>
      <c r="F48" s="20">
        <v>6</v>
      </c>
      <c r="G48" s="22" t="s">
        <v>106</v>
      </c>
      <c r="H48" s="20"/>
      <c r="I48" s="20">
        <v>28</v>
      </c>
      <c r="J48" s="20">
        <v>42</v>
      </c>
      <c r="K48" s="20">
        <f t="shared" si="24"/>
        <v>15</v>
      </c>
      <c r="L48" s="20">
        <v>60</v>
      </c>
      <c r="M48" s="20"/>
      <c r="N48" s="23">
        <f t="shared" si="25"/>
        <v>4</v>
      </c>
      <c r="O48" s="24">
        <f t="shared" si="26"/>
        <v>0</v>
      </c>
      <c r="P48" s="21"/>
      <c r="Q48" s="25">
        <f t="shared" si="27"/>
        <v>60</v>
      </c>
      <c r="R48" s="26">
        <f t="shared" si="28"/>
        <v>0</v>
      </c>
      <c r="S48" s="24">
        <f t="shared" si="29"/>
        <v>60</v>
      </c>
      <c r="T48" s="21"/>
      <c r="U48" s="21"/>
      <c r="V48" s="21"/>
      <c r="W48" s="67"/>
      <c r="X48" s="27"/>
      <c r="Y48" s="28"/>
    </row>
    <row r="49" spans="1:25" s="17" customFormat="1">
      <c r="A49" s="18" t="s">
        <v>96</v>
      </c>
      <c r="B49" s="19" t="s">
        <v>78</v>
      </c>
      <c r="C49" s="20"/>
      <c r="D49" s="19" t="s">
        <v>105</v>
      </c>
      <c r="E49" s="21" t="s">
        <v>52</v>
      </c>
      <c r="F49" s="20">
        <v>4</v>
      </c>
      <c r="G49" s="22" t="s">
        <v>106</v>
      </c>
      <c r="H49" s="20"/>
      <c r="I49" s="20">
        <v>28</v>
      </c>
      <c r="J49" s="20">
        <v>42</v>
      </c>
      <c r="K49" s="20">
        <f t="shared" si="24"/>
        <v>15</v>
      </c>
      <c r="L49" s="20">
        <v>60</v>
      </c>
      <c r="M49" s="20"/>
      <c r="N49" s="23">
        <f t="shared" si="25"/>
        <v>4</v>
      </c>
      <c r="O49" s="24">
        <f t="shared" si="26"/>
        <v>0</v>
      </c>
      <c r="P49" s="21"/>
      <c r="Q49" s="25">
        <f t="shared" si="27"/>
        <v>60</v>
      </c>
      <c r="R49" s="26">
        <f t="shared" si="28"/>
        <v>0</v>
      </c>
      <c r="S49" s="24">
        <f t="shared" si="29"/>
        <v>60</v>
      </c>
      <c r="T49" s="21"/>
      <c r="U49" s="21"/>
      <c r="V49" s="21"/>
      <c r="W49" s="67"/>
      <c r="X49" s="27"/>
      <c r="Y49" s="28"/>
    </row>
    <row r="50" spans="1:25" s="17" customFormat="1" ht="15.75" thickBot="1">
      <c r="A50" s="45"/>
      <c r="B50" s="33"/>
      <c r="C50" s="35"/>
      <c r="D50" s="33"/>
      <c r="E50" s="34"/>
      <c r="F50" s="35"/>
      <c r="G50" s="36"/>
      <c r="H50" s="35"/>
      <c r="I50" s="35"/>
      <c r="J50" s="35"/>
      <c r="K50" s="35"/>
      <c r="L50" s="35"/>
      <c r="M50" s="35"/>
      <c r="N50" s="37"/>
      <c r="O50" s="38"/>
      <c r="P50" s="34"/>
      <c r="Q50" s="39"/>
      <c r="R50" s="40"/>
      <c r="S50" s="38"/>
      <c r="T50" s="41">
        <f>SUM(S43:S49)</f>
        <v>330</v>
      </c>
      <c r="U50" s="34">
        <v>210</v>
      </c>
      <c r="V50" s="41">
        <f>SUM(T50:U50)+0.1*SUM(T50:U50)</f>
        <v>594</v>
      </c>
      <c r="W50" s="66"/>
      <c r="X50" s="42">
        <v>446</v>
      </c>
      <c r="Y50" s="43">
        <f>V50+W50-X50</f>
        <v>148</v>
      </c>
    </row>
    <row r="51" spans="1:25" s="17" customFormat="1" ht="15.75" thickBot="1">
      <c r="A51" s="45"/>
      <c r="B51" s="33"/>
      <c r="C51" s="35"/>
      <c r="D51" s="33"/>
      <c r="E51" s="34"/>
      <c r="F51" s="35"/>
      <c r="G51" s="36"/>
      <c r="H51" s="35"/>
      <c r="I51" s="35"/>
      <c r="J51" s="35"/>
      <c r="K51" s="35"/>
      <c r="L51" s="35"/>
      <c r="M51" s="35"/>
      <c r="N51" s="37"/>
      <c r="O51" s="38"/>
      <c r="P51" s="34"/>
      <c r="Q51" s="39"/>
      <c r="R51" s="40"/>
      <c r="S51" s="38"/>
      <c r="T51" s="41">
        <f>SUM(S12:S12)</f>
        <v>30</v>
      </c>
      <c r="U51" s="34"/>
      <c r="V51" s="41">
        <f>SUM(T51:U51)+0.1*SUM(T51:U51)</f>
        <v>33</v>
      </c>
      <c r="W51" s="66"/>
      <c r="X51" s="42"/>
      <c r="Y51" s="47"/>
    </row>
    <row r="52" spans="1:25" s="17" customFormat="1">
      <c r="A52" s="6"/>
      <c r="B52" s="7" t="s">
        <v>86</v>
      </c>
      <c r="C52" s="8"/>
      <c r="D52" s="7" t="s">
        <v>111</v>
      </c>
      <c r="E52" s="9" t="s">
        <v>52</v>
      </c>
      <c r="F52" s="8">
        <v>4</v>
      </c>
      <c r="G52" s="10" t="s">
        <v>72</v>
      </c>
      <c r="H52" s="8"/>
      <c r="I52" s="8">
        <v>28</v>
      </c>
      <c r="J52" s="8">
        <v>37</v>
      </c>
      <c r="K52" s="8">
        <f>J52-I52+1</f>
        <v>10</v>
      </c>
      <c r="L52" s="8">
        <v>45</v>
      </c>
      <c r="M52" s="8"/>
      <c r="N52" s="11">
        <f>L52/K52</f>
        <v>4.5</v>
      </c>
      <c r="O52" s="12">
        <f>M52/6</f>
        <v>0</v>
      </c>
      <c r="P52" s="9"/>
      <c r="Q52" s="13">
        <f>IF(K52=0,0,L52)</f>
        <v>45</v>
      </c>
      <c r="R52" s="14">
        <f>IF(K52=0,0,M52/1.5)</f>
        <v>0</v>
      </c>
      <c r="S52" s="12">
        <f>P52+Q52+R52</f>
        <v>45</v>
      </c>
      <c r="T52" s="9"/>
      <c r="U52" s="9"/>
      <c r="V52" s="9"/>
      <c r="W52" s="68"/>
      <c r="X52" s="15"/>
      <c r="Y52" s="16"/>
    </row>
    <row r="53" spans="1:25" s="17" customFormat="1">
      <c r="A53" s="18"/>
      <c r="B53" s="19" t="s">
        <v>44</v>
      </c>
      <c r="C53" s="20"/>
      <c r="D53" s="19" t="s">
        <v>111</v>
      </c>
      <c r="E53" s="21" t="s">
        <v>52</v>
      </c>
      <c r="F53" s="20">
        <v>7</v>
      </c>
      <c r="G53" s="22" t="s">
        <v>112</v>
      </c>
      <c r="H53" s="20"/>
      <c r="I53" s="20">
        <v>36</v>
      </c>
      <c r="J53" s="20">
        <v>43</v>
      </c>
      <c r="K53" s="20">
        <f>J53-I53+1</f>
        <v>8</v>
      </c>
      <c r="L53" s="20">
        <v>45</v>
      </c>
      <c r="M53" s="20"/>
      <c r="N53" s="23">
        <f>L53/K53</f>
        <v>5.625</v>
      </c>
      <c r="O53" s="24">
        <f>M53/6</f>
        <v>0</v>
      </c>
      <c r="P53" s="21"/>
      <c r="Q53" s="25">
        <f>IF(K53=0,0,L53)</f>
        <v>45</v>
      </c>
      <c r="R53" s="26">
        <f>IF(K53=0,0,M53/1.5)</f>
        <v>0</v>
      </c>
      <c r="S53" s="24">
        <f>P53+Q53+R53</f>
        <v>45</v>
      </c>
      <c r="T53" s="21"/>
      <c r="U53" s="21"/>
      <c r="V53" s="21"/>
      <c r="W53" s="67"/>
      <c r="X53" s="27"/>
      <c r="Y53" s="28"/>
    </row>
    <row r="54" spans="1:25" s="17" customFormat="1" ht="15.75" thickBot="1">
      <c r="A54" s="45"/>
      <c r="B54" s="33"/>
      <c r="C54" s="35"/>
      <c r="D54" s="33"/>
      <c r="E54" s="34"/>
      <c r="F54" s="35"/>
      <c r="G54" s="36"/>
      <c r="H54" s="35"/>
      <c r="I54" s="35"/>
      <c r="J54" s="35"/>
      <c r="K54" s="35"/>
      <c r="L54" s="35"/>
      <c r="M54" s="35"/>
      <c r="N54" s="37"/>
      <c r="O54" s="38"/>
      <c r="P54" s="34"/>
      <c r="Q54" s="39"/>
      <c r="R54" s="40"/>
      <c r="S54" s="38"/>
      <c r="T54" s="41">
        <f>SUM(S52:S53)</f>
        <v>90</v>
      </c>
      <c r="U54" s="34">
        <v>90</v>
      </c>
      <c r="V54" s="41">
        <f>SUM(T54:U54)+0.1*SUM(T54:U54)</f>
        <v>198</v>
      </c>
      <c r="W54" s="66"/>
      <c r="X54" s="42">
        <v>226</v>
      </c>
      <c r="Y54" s="43">
        <f>V54+W54-X54</f>
        <v>-28</v>
      </c>
    </row>
    <row r="55" spans="1:25" s="17" customFormat="1" ht="15.75" thickBot="1">
      <c r="A55" s="48"/>
      <c r="B55" s="49"/>
      <c r="C55" s="50"/>
      <c r="D55" s="49"/>
      <c r="E55" s="51"/>
      <c r="F55" s="50"/>
      <c r="G55" s="52"/>
      <c r="H55" s="50"/>
      <c r="I55" s="50"/>
      <c r="J55" s="50"/>
      <c r="K55" s="50"/>
      <c r="L55" s="50"/>
      <c r="M55" s="50"/>
      <c r="N55" s="53"/>
      <c r="O55" s="54"/>
      <c r="P55" s="51"/>
      <c r="Q55" s="55"/>
      <c r="R55" s="56"/>
      <c r="S55" s="54"/>
      <c r="T55" s="57"/>
      <c r="U55" s="51"/>
      <c r="V55" s="57"/>
      <c r="W55" s="70"/>
      <c r="X55" s="58"/>
      <c r="Y55" s="50"/>
    </row>
    <row r="56" spans="1:25" s="17" customFormat="1" ht="15.75" thickBot="1">
      <c r="A56" s="6" t="s">
        <v>38</v>
      </c>
      <c r="B56" s="7" t="s">
        <v>29</v>
      </c>
      <c r="C56" s="8"/>
      <c r="D56" s="7" t="s">
        <v>113</v>
      </c>
      <c r="E56" s="44" t="s">
        <v>47</v>
      </c>
      <c r="F56" s="8">
        <v>7</v>
      </c>
      <c r="G56" s="10" t="s">
        <v>30</v>
      </c>
      <c r="H56" s="8"/>
      <c r="I56" s="8">
        <v>28</v>
      </c>
      <c r="J56" s="8">
        <v>37</v>
      </c>
      <c r="K56" s="8">
        <f>J56-I56+1</f>
        <v>10</v>
      </c>
      <c r="L56" s="8">
        <v>30</v>
      </c>
      <c r="M56" s="8"/>
      <c r="N56" s="11">
        <f>L56/K56</f>
        <v>3</v>
      </c>
      <c r="O56" s="12">
        <f>M56/6</f>
        <v>0</v>
      </c>
      <c r="P56" s="9"/>
      <c r="Q56" s="13">
        <f>IF(K56=0,0,L56)</f>
        <v>30</v>
      </c>
      <c r="R56" s="14">
        <f>IF(K56=0,0,M56/1.5)</f>
        <v>0</v>
      </c>
      <c r="S56" s="12">
        <f>P56+Q56+R56</f>
        <v>30</v>
      </c>
      <c r="T56" s="9"/>
      <c r="U56" s="9"/>
      <c r="V56" s="9"/>
      <c r="W56" s="68"/>
      <c r="X56" s="15"/>
      <c r="Y56" s="16"/>
    </row>
    <row r="57" spans="1:25" s="17" customFormat="1">
      <c r="A57" s="6" t="s">
        <v>38</v>
      </c>
      <c r="B57" s="7" t="s">
        <v>66</v>
      </c>
      <c r="C57" s="8"/>
      <c r="D57" s="7" t="s">
        <v>113</v>
      </c>
      <c r="E57" s="44" t="s">
        <v>47</v>
      </c>
      <c r="F57" s="8">
        <v>7</v>
      </c>
      <c r="G57" s="10" t="s">
        <v>33</v>
      </c>
      <c r="H57" s="8"/>
      <c r="I57" s="8">
        <v>28</v>
      </c>
      <c r="J57" s="8">
        <v>37</v>
      </c>
      <c r="K57" s="8">
        <f>J57-I57+1</f>
        <v>10</v>
      </c>
      <c r="L57" s="8">
        <v>30</v>
      </c>
      <c r="M57" s="8"/>
      <c r="N57" s="11">
        <f>L57/K57</f>
        <v>3</v>
      </c>
      <c r="O57" s="12">
        <f>M57/6</f>
        <v>0</v>
      </c>
      <c r="P57" s="9"/>
      <c r="Q57" s="13">
        <f>IF(K57=0,0,L57)</f>
        <v>30</v>
      </c>
      <c r="R57" s="14">
        <f>IF(K57=0,0,M57/1.5)</f>
        <v>0</v>
      </c>
      <c r="S57" s="12">
        <f>P57+Q57+R57</f>
        <v>30</v>
      </c>
      <c r="T57" s="9"/>
      <c r="U57" s="9"/>
      <c r="V57" s="9"/>
      <c r="W57" s="68"/>
      <c r="X57" s="15"/>
      <c r="Y57" s="16"/>
    </row>
    <row r="58" spans="1:25" s="17" customFormat="1" ht="15.75" thickBot="1">
      <c r="A58" s="32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71"/>
      <c r="X58" s="42"/>
      <c r="Y58" s="47"/>
    </row>
    <row r="59" spans="1:25" s="17" customFormat="1" ht="15.75" thickBot="1">
      <c r="A59" s="59"/>
      <c r="B59" s="49"/>
      <c r="C59" s="50"/>
      <c r="D59" s="49"/>
      <c r="E59" s="51"/>
      <c r="F59" s="52"/>
      <c r="G59" s="52"/>
      <c r="H59" s="50"/>
      <c r="I59" s="50"/>
      <c r="J59" s="50"/>
      <c r="K59" s="50"/>
      <c r="L59" s="50"/>
      <c r="M59" s="50"/>
      <c r="N59" s="53"/>
      <c r="O59" s="54"/>
      <c r="P59" s="51"/>
      <c r="Q59" s="55"/>
      <c r="R59" s="56"/>
      <c r="S59" s="54"/>
      <c r="T59" s="60"/>
      <c r="U59" s="60"/>
      <c r="V59" s="60"/>
      <c r="W59" s="72"/>
      <c r="X59" s="58"/>
      <c r="Y59" s="61"/>
    </row>
    <row r="60" spans="1:25" s="17" customFormat="1" ht="15.75" thickBot="1">
      <c r="A60" s="6" t="s">
        <v>31</v>
      </c>
      <c r="B60" s="7" t="s">
        <v>32</v>
      </c>
      <c r="C60" s="8"/>
      <c r="D60" s="7" t="s">
        <v>114</v>
      </c>
      <c r="E60" s="44" t="s">
        <v>47</v>
      </c>
      <c r="F60" s="8" t="s">
        <v>25</v>
      </c>
      <c r="G60" s="10" t="s">
        <v>30</v>
      </c>
      <c r="H60" s="8"/>
      <c r="I60" s="8">
        <v>35</v>
      </c>
      <c r="J60" s="8">
        <v>38</v>
      </c>
      <c r="K60" s="8">
        <f>J60-I60+1</f>
        <v>4</v>
      </c>
      <c r="L60" s="8">
        <v>30</v>
      </c>
      <c r="M60" s="8"/>
      <c r="N60" s="11">
        <f>L60/K60</f>
        <v>7.5</v>
      </c>
      <c r="O60" s="12">
        <f>M60/6</f>
        <v>0</v>
      </c>
      <c r="P60" s="9"/>
      <c r="Q60" s="13">
        <f>IF(K60=0,0,L60)</f>
        <v>30</v>
      </c>
      <c r="R60" s="14">
        <f>IF(K60=0,0,M60/1.5)</f>
        <v>0</v>
      </c>
      <c r="S60" s="12">
        <f>P60+Q60+R60</f>
        <v>30</v>
      </c>
      <c r="T60" s="9"/>
      <c r="U60" s="9"/>
      <c r="V60" s="9"/>
      <c r="W60" s="68"/>
      <c r="X60" s="15"/>
      <c r="Y60" s="16"/>
    </row>
    <row r="61" spans="1:25" s="17" customFormat="1">
      <c r="A61" s="6" t="s">
        <v>31</v>
      </c>
      <c r="B61" s="7" t="s">
        <v>54</v>
      </c>
      <c r="C61" s="8"/>
      <c r="D61" s="7" t="s">
        <v>114</v>
      </c>
      <c r="E61" s="44" t="s">
        <v>47</v>
      </c>
      <c r="F61" s="8">
        <v>7</v>
      </c>
      <c r="G61" s="10" t="s">
        <v>33</v>
      </c>
      <c r="H61" s="8"/>
      <c r="I61" s="8">
        <v>28</v>
      </c>
      <c r="J61" s="8">
        <v>37</v>
      </c>
      <c r="K61" s="8">
        <f>J61-I61+1</f>
        <v>10</v>
      </c>
      <c r="L61" s="8">
        <v>30</v>
      </c>
      <c r="M61" s="8"/>
      <c r="N61" s="11">
        <f>L61/K61</f>
        <v>3</v>
      </c>
      <c r="O61" s="12">
        <f>M61/6</f>
        <v>0</v>
      </c>
      <c r="P61" s="9"/>
      <c r="Q61" s="13">
        <f>IF(K61=0,0,L61)</f>
        <v>30</v>
      </c>
      <c r="R61" s="14">
        <f>IF(K61=0,0,M61/1.5)</f>
        <v>0</v>
      </c>
      <c r="S61" s="12">
        <f>P61+Q61+R61</f>
        <v>30</v>
      </c>
      <c r="T61" s="9"/>
      <c r="U61" s="9"/>
      <c r="V61" s="9"/>
      <c r="W61" s="68"/>
      <c r="X61" s="15"/>
      <c r="Y61" s="16"/>
    </row>
  </sheetData>
  <printOptions horizontalCentered="1"/>
  <pageMargins left="0" right="0" top="0" bottom="0" header="0" footer="0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 Co so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HaiNguyen</dc:creator>
  <cp:lastModifiedBy>HaiNguyen</cp:lastModifiedBy>
  <dcterms:created xsi:type="dcterms:W3CDTF">2016-02-22T02:41:05Z</dcterms:created>
  <dcterms:modified xsi:type="dcterms:W3CDTF">2016-02-22T02:46:27Z</dcterms:modified>
</cp:coreProperties>
</file>